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KT\Desktop\"/>
    </mc:Choice>
  </mc:AlternateContent>
  <bookViews>
    <workbookView xWindow="0" yWindow="0" windowWidth="17256" windowHeight="5844" firstSheet="1" activeTab="2"/>
  </bookViews>
  <sheets>
    <sheet name="Tông hợp" sheetId="1" r:id="rId1"/>
    <sheet name="Nhà làm việc" sheetId="3" r:id="rId2"/>
    <sheet name="Công trình sự nghiệp" sheetId="4" r:id="rId3"/>
    <sheet name="CQTT trong nước" sheetId="2" r:id="rId4"/>
    <sheet name="CQTT nước ngoài" sheetId="6" r:id="rId5"/>
    <sheet name="So sánh" sheetId="5" r:id="rId6"/>
  </sheets>
  <definedNames>
    <definedName name="_xlnm.Print_Area" localSheetId="1">'Nhà làm việc'!$A$1:$AI$47</definedName>
    <definedName name="_xlnm.Print_Area" localSheetId="0">'Tông hợp'!$A$1:$AI$58</definedName>
  </definedNames>
  <calcPr calcId="162913"/>
</workbook>
</file>

<file path=xl/calcChain.xml><?xml version="1.0" encoding="utf-8"?>
<calcChain xmlns="http://schemas.openxmlformats.org/spreadsheetml/2006/main">
  <c r="D8" i="5" l="1"/>
  <c r="E7" i="5"/>
  <c r="E70" i="2"/>
  <c r="E6" i="5"/>
  <c r="C8" i="5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AH11" i="3"/>
  <c r="AI11" i="3" s="1"/>
  <c r="AH10" i="3"/>
  <c r="AI10" i="3" s="1"/>
  <c r="AH9" i="3"/>
  <c r="AI9" i="3" s="1"/>
  <c r="AH8" i="3"/>
  <c r="AI8" i="3" s="1"/>
  <c r="AI7" i="3"/>
  <c r="AI6" i="3"/>
  <c r="AI12" i="3" l="1"/>
  <c r="D34" i="6"/>
  <c r="C34" i="6"/>
  <c r="E34" i="6" s="1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5" i="6"/>
  <c r="E4" i="6"/>
  <c r="E3" i="5" l="1"/>
  <c r="E4" i="5"/>
  <c r="E5" i="5"/>
  <c r="E2" i="5"/>
  <c r="E8" i="5" l="1"/>
  <c r="AI33" i="1"/>
  <c r="AG20" i="4" l="1"/>
  <c r="AI47" i="1"/>
  <c r="AJ47" i="1" s="1"/>
  <c r="H34" i="3"/>
  <c r="L34" i="3"/>
  <c r="P34" i="3"/>
  <c r="T34" i="3"/>
  <c r="X34" i="3"/>
  <c r="AB34" i="3"/>
  <c r="AF34" i="3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E24" i="4"/>
  <c r="AG21" i="4"/>
  <c r="AG23" i="4"/>
  <c r="AG22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34" i="3"/>
  <c r="AE34" i="3"/>
  <c r="AD34" i="3"/>
  <c r="AC34" i="3"/>
  <c r="AA34" i="3"/>
  <c r="Z34" i="3"/>
  <c r="Y34" i="3"/>
  <c r="W34" i="3"/>
  <c r="V34" i="3"/>
  <c r="U34" i="3"/>
  <c r="S34" i="3"/>
  <c r="R34" i="3"/>
  <c r="Q34" i="3"/>
  <c r="O34" i="3"/>
  <c r="N34" i="3"/>
  <c r="M34" i="3"/>
  <c r="K34" i="3"/>
  <c r="J34" i="3"/>
  <c r="I34" i="3"/>
  <c r="G34" i="3"/>
  <c r="F34" i="3"/>
  <c r="AI27" i="1"/>
  <c r="AJ27" i="1" s="1"/>
  <c r="H12" i="1"/>
  <c r="H51" i="1" s="1"/>
  <c r="I12" i="1"/>
  <c r="I51" i="1" s="1"/>
  <c r="J12" i="1"/>
  <c r="J51" i="1" s="1"/>
  <c r="K12" i="1"/>
  <c r="K51" i="1" s="1"/>
  <c r="L12" i="1"/>
  <c r="L51" i="1" s="1"/>
  <c r="M12" i="1"/>
  <c r="M51" i="1" s="1"/>
  <c r="N12" i="1"/>
  <c r="N51" i="1" s="1"/>
  <c r="O12" i="1"/>
  <c r="O51" i="1" s="1"/>
  <c r="P12" i="1"/>
  <c r="P51" i="1" s="1"/>
  <c r="Q12" i="1"/>
  <c r="Q51" i="1" s="1"/>
  <c r="R12" i="1"/>
  <c r="R51" i="1" s="1"/>
  <c r="S12" i="1"/>
  <c r="S51" i="1" s="1"/>
  <c r="T12" i="1"/>
  <c r="T51" i="1" s="1"/>
  <c r="U12" i="1"/>
  <c r="U51" i="1" s="1"/>
  <c r="V12" i="1"/>
  <c r="V51" i="1" s="1"/>
  <c r="W12" i="1"/>
  <c r="W51" i="1" s="1"/>
  <c r="X12" i="1"/>
  <c r="X51" i="1" s="1"/>
  <c r="Y12" i="1"/>
  <c r="Y51" i="1" s="1"/>
  <c r="Z12" i="1"/>
  <c r="Z51" i="1" s="1"/>
  <c r="AA12" i="1"/>
  <c r="AA51" i="1" s="1"/>
  <c r="AB12" i="1"/>
  <c r="AB51" i="1" s="1"/>
  <c r="AC12" i="1"/>
  <c r="AC51" i="1" s="1"/>
  <c r="AD12" i="1"/>
  <c r="AD51" i="1" s="1"/>
  <c r="AE12" i="1"/>
  <c r="AE51" i="1" s="1"/>
  <c r="AF12" i="1"/>
  <c r="AF51" i="1" s="1"/>
  <c r="AG12" i="1"/>
  <c r="AG51" i="1" s="1"/>
  <c r="G12" i="1"/>
  <c r="G51" i="1" s="1"/>
  <c r="F12" i="1"/>
  <c r="F51" i="1" s="1"/>
  <c r="AI7" i="1"/>
  <c r="AI6" i="1"/>
  <c r="AG24" i="4" l="1"/>
  <c r="AI34" i="3"/>
  <c r="AI12" i="1"/>
  <c r="AI48" i="1" l="1"/>
  <c r="AI14" i="1" l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8" i="1"/>
  <c r="AI29" i="1"/>
  <c r="AI30" i="1"/>
  <c r="AI31" i="1"/>
  <c r="AI32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9" i="1"/>
  <c r="AJ50" i="1" s="1"/>
  <c r="AI50" i="1"/>
  <c r="AI13" i="1"/>
  <c r="AJ46" i="1" l="1"/>
  <c r="AJ14" i="1"/>
  <c r="AK33" i="1"/>
  <c r="AJ33" i="1"/>
  <c r="AJ26" i="1"/>
  <c r="AK50" i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5" i="2"/>
  <c r="D71" i="2"/>
  <c r="C71" i="2"/>
  <c r="E71" i="2" s="1"/>
  <c r="AH10" i="1" l="1"/>
  <c r="AH11" i="1"/>
  <c r="AH8" i="1" l="1"/>
  <c r="AI8" i="1" s="1"/>
  <c r="AI10" i="1" l="1"/>
  <c r="AH9" i="1"/>
  <c r="AI11" i="1" l="1"/>
  <c r="AI9" i="1"/>
  <c r="AJ11" i="1" l="1"/>
  <c r="AL33" i="1"/>
  <c r="AI51" i="1"/>
</calcChain>
</file>

<file path=xl/sharedStrings.xml><?xml version="1.0" encoding="utf-8"?>
<sst xmlns="http://schemas.openxmlformats.org/spreadsheetml/2006/main" count="356" uniqueCount="214">
  <si>
    <t>Trưởng, phó Ban và các chức danh tương đương</t>
  </si>
  <si>
    <t>Trưởng, phó phòng và chức danh tương đương</t>
  </si>
  <si>
    <t>Chuyên viên và các chức danh tương đương</t>
  </si>
  <si>
    <t>Tiêu chuẩn (m2/ người)</t>
  </si>
  <si>
    <t>Lao động hợp đồng</t>
  </si>
  <si>
    <t>STT</t>
  </si>
  <si>
    <t>Ban biên tập tin Thế giới</t>
  </si>
  <si>
    <t>Ban biên tập tin Trong nước</t>
  </si>
  <si>
    <t xml:space="preserve">Ban biên tập Ảnh </t>
  </si>
  <si>
    <t>Ban biên tập tin Kinh tế</t>
  </si>
  <si>
    <t>Báo điện tử Việt Nam Plus</t>
  </si>
  <si>
    <t>Báo Tin tức</t>
  </si>
  <si>
    <t>Báo Thể thao &amp; Văn hóa</t>
  </si>
  <si>
    <t>Báo Le Courrier du Viet Nam</t>
  </si>
  <si>
    <t>Trung tâm Truyền hình Thông tấn</t>
  </si>
  <si>
    <t>Báo Viet Nam News</t>
  </si>
  <si>
    <t>Báo Ảnh Việt Nam</t>
  </si>
  <si>
    <t>Trung tâm Kỹ thuật Thông tấn</t>
  </si>
  <si>
    <t>Trung tâm Phát triển truyền thông Thông tấn</t>
  </si>
  <si>
    <t>Trung tâm hợp tác quốc tế Thông tấn</t>
  </si>
  <si>
    <t>Cơ quan TTXVN khu vực miền Trung - Tây Nguyên</t>
  </si>
  <si>
    <t>Cơ quan TTXVN khu vực phía Nam</t>
  </si>
  <si>
    <t>Ban thư ký biên tập và quan hệ đối ngoại</t>
  </si>
  <si>
    <t>Văn phòng TTXVN</t>
  </si>
  <si>
    <t>Ban Tổ chức - Cán bộ</t>
  </si>
  <si>
    <t>Ban Kế hoạch - Tài chính</t>
  </si>
  <si>
    <t>Ban biên tập tin Đối Ngoại</t>
  </si>
  <si>
    <t>Trung tâm thông tin tư liệu và đồ họa</t>
  </si>
  <si>
    <t>Tạp chí Vietnam Law and Legal forum</t>
  </si>
  <si>
    <t>Báo ảnh dân tộc và Miền núi</t>
  </si>
  <si>
    <t>Trung tâm bồi dưỡng nghiệp vụ Thông tấn</t>
  </si>
  <si>
    <t>Nhà xuất bản Thông tấn</t>
  </si>
  <si>
    <t>Diện tích hoạt động tiếp nhận và trả hồ sơ hành chính</t>
  </si>
  <si>
    <t>Diện tích đặt hệ thống cổng TTĐT điều hành tác nghiệp</t>
  </si>
  <si>
    <t>Diện tích tra cứu tư liệu ảnh tĩnh động</t>
  </si>
  <si>
    <t>Diện tích camera giám sát an ninh</t>
  </si>
  <si>
    <t>Diện tích kho lưu trữ chứng từ kế toán</t>
  </si>
  <si>
    <t>Diện tích phòng thu thanh (có tiêu âm)</t>
  </si>
  <si>
    <t>Diện tích phòng kỹ thuật phục vụ bản tin Press Highlights</t>
  </si>
  <si>
    <t>Không gian tác nghiệp cho phóng viên vãng lai</t>
  </si>
  <si>
    <t>Diện tích</t>
  </si>
  <si>
    <t>Đơn vị thông tin (người)</t>
  </si>
  <si>
    <t>Đơn vị phục vụ thông tin (người)</t>
  </si>
  <si>
    <t>Đơn vị giúp việc (người)</t>
  </si>
  <si>
    <t>Tổng cộng (người)</t>
  </si>
  <si>
    <t>Tổng cộng diện tích (m2)</t>
  </si>
  <si>
    <t>Diện tích chuyên dùng</t>
  </si>
  <si>
    <t>I</t>
  </si>
  <si>
    <t>II</t>
  </si>
  <si>
    <t>Diện tích Trung tâm dữ liệu</t>
  </si>
  <si>
    <t>Diện tích trung tâm dữ liệu dự phòng</t>
  </si>
  <si>
    <t>Diện tích giám sát, điều hành mạng</t>
  </si>
  <si>
    <t xml:space="preserve">Diện tích phòng giám sát, điều hành điện </t>
  </si>
  <si>
    <t>Diện tích phòng kỹ thuật các tòa nhà</t>
  </si>
  <si>
    <t>Diện tích hoạt động quản trị hệ thống CNTT</t>
  </si>
  <si>
    <t>Diện tích điều hành quản trị hệ thống thông tin liên lạc trực tuyến</t>
  </si>
  <si>
    <t>Diện tích kho hồ sơ cán bộ</t>
  </si>
  <si>
    <t>Khối chuyên trách</t>
  </si>
  <si>
    <t>Tổng cộng</t>
  </si>
  <si>
    <t>III</t>
  </si>
  <si>
    <t>Diện tích sử dụng chung</t>
  </si>
  <si>
    <t>Tối đa bằng 50% diện tích làm việc theo chức danh</t>
  </si>
  <si>
    <t>Tiêu chuẩn, định mức diện tích trụ sở làm việc, cơ sở hoạt đông sự nghiệp của Thông tấn xã Việt Nam</t>
  </si>
  <si>
    <t>Diện tích làm việc của các chức danh</t>
  </si>
  <si>
    <t>Diện tích đặt các tủ điện và thông tin tòa nhà</t>
  </si>
  <si>
    <t>Diện tích vận hành điện trung tâm</t>
  </si>
  <si>
    <t>Diện tích các khu vực thiết bị kỹ thuật hạ tầng tòa nhà</t>
  </si>
  <si>
    <t>Diện tích studio đa năng cho khối các đơn vị xuất bản</t>
  </si>
  <si>
    <t>Hà Nội</t>
  </si>
  <si>
    <t>Nghệ An</t>
  </si>
  <si>
    <t>Ninh Bình</t>
  </si>
  <si>
    <t>Thái Bình</t>
  </si>
  <si>
    <t>Yên Bái</t>
  </si>
  <si>
    <t>Điện Biên</t>
  </si>
  <si>
    <t>Cao Bằng</t>
  </si>
  <si>
    <t>Hà Nam</t>
  </si>
  <si>
    <t>Hòa Bình</t>
  </si>
  <si>
    <t>Nam Định</t>
  </si>
  <si>
    <t>Bắc Kạn</t>
  </si>
  <si>
    <t>Bắc Giang</t>
  </si>
  <si>
    <t>Bắc Ninh</t>
  </si>
  <si>
    <t>Hà Giang</t>
  </si>
  <si>
    <t>Hà Tĩnh</t>
  </si>
  <si>
    <t>Hải Dương</t>
  </si>
  <si>
    <t>Hải Phòng</t>
  </si>
  <si>
    <t>Hưng Yên</t>
  </si>
  <si>
    <t>Lai Châu</t>
  </si>
  <si>
    <t>Lạng Sơn</t>
  </si>
  <si>
    <t>Lào Cai</t>
  </si>
  <si>
    <t>Phú Thọ</t>
  </si>
  <si>
    <t>Quảng Bình</t>
  </si>
  <si>
    <t>Quảng Ninh</t>
  </si>
  <si>
    <t>Sơn La</t>
  </si>
  <si>
    <t>Thái Nguyên</t>
  </si>
  <si>
    <t>Thanh Hóa</t>
  </si>
  <si>
    <t>Tuyên Quang</t>
  </si>
  <si>
    <t>Vĩnh Phúc</t>
  </si>
  <si>
    <t>Đà Nẵng</t>
  </si>
  <si>
    <t>Quảng Nam</t>
  </si>
  <si>
    <t>Khánh Hòa</t>
  </si>
  <si>
    <t>485,1</t>
  </si>
  <si>
    <t>Đắk Nông</t>
  </si>
  <si>
    <t>Bình Định</t>
  </si>
  <si>
    <t>Thừa Thiên-Huế</t>
  </si>
  <si>
    <t>Đắk Lắk</t>
  </si>
  <si>
    <t>Gia Lai</t>
  </si>
  <si>
    <t>Kon Tum</t>
  </si>
  <si>
    <t>Lâm Đồng</t>
  </si>
  <si>
    <t>Quảng Trị</t>
  </si>
  <si>
    <t>Quảng Ngãi</t>
  </si>
  <si>
    <t>Phú Yên</t>
  </si>
  <si>
    <t>Thành phố Hồ Chí Minh</t>
  </si>
  <si>
    <t>Ninh Thuận</t>
  </si>
  <si>
    <t>Bến Tre</t>
  </si>
  <si>
    <t>Vĩnh Long</t>
  </si>
  <si>
    <t>An Giang</t>
  </si>
  <si>
    <t>Bà Rịa - Vũng Tàu</t>
  </si>
  <si>
    <t>Bạc Liêu</t>
  </si>
  <si>
    <t>Bình Dương</t>
  </si>
  <si>
    <t>Bình Phước</t>
  </si>
  <si>
    <t>Bình Thuận</t>
  </si>
  <si>
    <t>Cà Mau</t>
  </si>
  <si>
    <t>Cần Thơ</t>
  </si>
  <si>
    <t>Đồng Nai</t>
  </si>
  <si>
    <t>Đồng Tháp</t>
  </si>
  <si>
    <t>Hậu Giang</t>
  </si>
  <si>
    <t>Kiên Giang</t>
  </si>
  <si>
    <t>Long An</t>
  </si>
  <si>
    <t>Sóc Trăng</t>
  </si>
  <si>
    <t>Tây Ninh</t>
  </si>
  <si>
    <t>Tiền Giang</t>
  </si>
  <si>
    <t>Trà Vinh</t>
  </si>
  <si>
    <t>Địa chỉ</t>
  </si>
  <si>
    <t>Diện tích nhà làm việc</t>
  </si>
  <si>
    <t>Định mức</t>
  </si>
  <si>
    <t>Thừa (thiếu)</t>
  </si>
  <si>
    <t>Tổng Cộng</t>
  </si>
  <si>
    <t>Khu vực phía Bắc</t>
  </si>
  <si>
    <t>Khu vực MT_TN</t>
  </si>
  <si>
    <t>Khu vực phía Nam</t>
  </si>
  <si>
    <t>Kho chuyên ngành</t>
  </si>
  <si>
    <t>Diện tích hội trường lớn (từ 100 chỗ ngồi trở lên)</t>
  </si>
  <si>
    <t>Diện tích sản xuất trung tâm in Thông tấn</t>
  </si>
  <si>
    <t xml:space="preserve">Diện tích cho các văn phòng báo chí, các hãng thông tấn </t>
  </si>
  <si>
    <t>Diện tích thực tế phòng tiếp nhận và trả hồ sơ hành chính</t>
  </si>
  <si>
    <t>Hội trường lớn (từ 100 chỗ ngồi trở lên)</t>
  </si>
  <si>
    <t>Diện tích dữ kiện tư liệu ảnh</t>
  </si>
  <si>
    <t>Diện tích kho lưu trữ ấn phẩm, hồ sơ tài liệu</t>
  </si>
  <si>
    <t>Diện tích studio đa năng cho Trung tâm truyền hình</t>
  </si>
  <si>
    <t>Diện tích Trường quay tổ chức ghi hình (studio)</t>
  </si>
  <si>
    <t>Diện tích phòng trang điểm + hóa trang</t>
  </si>
  <si>
    <t>Diện tích trung tâm Ảnh</t>
  </si>
  <si>
    <t>Diện tích lưu trú cho phóng viên, biên tập viên của TTXVN</t>
  </si>
  <si>
    <t>Phòng công vụ cho các phóng viên, biên tập viên các hãng Thông tấn, báo chí quốc tế</t>
  </si>
  <si>
    <t>Diện tích khu phụ trợ Câu lạc bộ hợp tác báo chí</t>
  </si>
  <si>
    <t>Diện tích chi nhánh cho các Ban biên tập, tòa soạn, và trung tâm tại thành phố Hồ Chí Minh và Đà Nẵng</t>
  </si>
  <si>
    <t>Diện tích cần thiết để phát triển trong giai đoạn tới của TTXVN</t>
  </si>
  <si>
    <t xml:space="preserve">Tăng cường diện tích để trang thiết bị máy móc, trung tâm điều hành chuyển đổi số </t>
  </si>
  <si>
    <t>Mở rộng việc tiếp đón các văn phòng của các hãng thông tấn và tổ chức báo chí quốc tế đến Việt Nam</t>
  </si>
  <si>
    <t>Diện tích phòng họp trực tuyến và giao ban ngành</t>
  </si>
  <si>
    <t>Ban lãnh đạo cơ quan</t>
  </si>
  <si>
    <t>Tổng giám đốc TTXVN</t>
  </si>
  <si>
    <t>Phó Tổng giám đốc TTXVN và chức danh tương đương</t>
  </si>
  <si>
    <t>Diện tích dự kiến cho lãnh đạo cấp phó Ban hoặc tương đương</t>
  </si>
  <si>
    <t>Diện tích công trình sự nghiệp của TTXVN</t>
  </si>
  <si>
    <t>Diện tích phục vụ hoạt động sự nghiệp thông tấn của TTXVN</t>
  </si>
  <si>
    <t>Đơn vị thông tin</t>
  </si>
  <si>
    <t>Đơn vị phục vụ thông tin</t>
  </si>
  <si>
    <t>Đơn vị giúp việc</t>
  </si>
  <si>
    <t>Tiêu chuẩn, định mức diện tích Công trình sự nghiệp của Thông tấn xã Việt Nam</t>
  </si>
  <si>
    <t>Diện tích phục vụ hoạt động sự nghiệp của TTXVN</t>
  </si>
  <si>
    <t>IV</t>
  </si>
  <si>
    <t xml:space="preserve">Diện tích thư viện, tra cứu tư liệu của TTXVN </t>
  </si>
  <si>
    <t>Diện tích thư viện, tra cứu tư liệu của TTXVN</t>
  </si>
  <si>
    <t>Diện tích phục vụ sự nghiệp đào tạo, bồi dưỡng</t>
  </si>
  <si>
    <t>Diện tích hiện có (không bao gồm diện tích CQTT)</t>
  </si>
  <si>
    <t>Tiêu chuẩn, định mức sử dụng diện tích theo NĐ 152 (không bao gồm diện tích CQTT)</t>
  </si>
  <si>
    <t>Đơn vị</t>
  </si>
  <si>
    <t>Cơ quan TTXVN Khu vực phía Nam</t>
  </si>
  <si>
    <t>Thừa (Thiếu)</t>
  </si>
  <si>
    <t>Bảng tổng hợp diện tích làm việc của CQTT Trong nước</t>
  </si>
  <si>
    <t>Bảng tổng hợp diện tích làm việc của CQTT ở nước ngoài</t>
  </si>
  <si>
    <t>New York</t>
  </si>
  <si>
    <t>Washington</t>
  </si>
  <si>
    <t>Berlin</t>
  </si>
  <si>
    <t>Tokyo</t>
  </si>
  <si>
    <t>Hong Kong</t>
  </si>
  <si>
    <t>Kuala Lumpur</t>
  </si>
  <si>
    <t>Seoul</t>
  </si>
  <si>
    <t>New Delhi</t>
  </si>
  <si>
    <t>Moskva</t>
  </si>
  <si>
    <t>Viêng Chăn</t>
  </si>
  <si>
    <t>Phnom Penh</t>
  </si>
  <si>
    <t>Bắc Kinh</t>
  </si>
  <si>
    <t>Cairo</t>
  </si>
  <si>
    <t>Algieri</t>
  </si>
  <si>
    <t>Jakarta</t>
  </si>
  <si>
    <t>Mexico</t>
  </si>
  <si>
    <t>Brussels</t>
  </si>
  <si>
    <t>London</t>
  </si>
  <si>
    <t>Rome</t>
  </si>
  <si>
    <t>Geneva</t>
  </si>
  <si>
    <t>Singapore</t>
  </si>
  <si>
    <t>Paris</t>
  </si>
  <si>
    <t>La Habana (Cuba)</t>
  </si>
  <si>
    <t>Bangkok</t>
  </si>
  <si>
    <t>Buenos Aires (Argentina)</t>
  </si>
  <si>
    <t>Sydney (Úc)</t>
  </si>
  <si>
    <t>Pretoria (Nam Phi)</t>
  </si>
  <si>
    <t>Ottawa (Canada)</t>
  </si>
  <si>
    <t>Tel Aviv (Israel)</t>
  </si>
  <si>
    <t>Praha (CH Séc)</t>
  </si>
  <si>
    <t>CQTT ở Trong nước</t>
  </si>
  <si>
    <t>CQTT ở nước ngoài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</si>
</sst>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/>
    <xf numFmtId="164" fontId="2" fillId="0" borderId="2" xfId="1" applyNumberFormat="1" applyFont="1" applyBorder="1"/>
    <xf numFmtId="164" fontId="2" fillId="0" borderId="3" xfId="1" applyNumberFormat="1" applyFont="1" applyBorder="1"/>
    <xf numFmtId="164" fontId="2" fillId="0" borderId="4" xfId="1" applyNumberFormat="1" applyFon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1" fillId="0" borderId="0" xfId="1" applyNumberFormat="1" applyFont="1" applyBorder="1"/>
    <xf numFmtId="0" fontId="1" fillId="0" borderId="7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64" fontId="2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4" fillId="0" borderId="18" xfId="0" quotePrefix="1" applyFont="1" applyFill="1" applyBorder="1" applyAlignment="1">
      <alignment horizontal="left" vertical="center" wrapText="1"/>
    </xf>
    <xf numFmtId="164" fontId="1" fillId="0" borderId="0" xfId="1" applyNumberFormat="1" applyFont="1"/>
    <xf numFmtId="164" fontId="2" fillId="0" borderId="0" xfId="1" applyNumberFormat="1" applyFont="1"/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1" fillId="0" borderId="0" xfId="0" applyNumberFormat="1" applyFont="1"/>
    <xf numFmtId="164" fontId="2" fillId="3" borderId="18" xfId="1" applyNumberFormat="1" applyFont="1" applyFill="1" applyBorder="1"/>
    <xf numFmtId="164" fontId="2" fillId="0" borderId="14" xfId="1" applyNumberFormat="1" applyFont="1" applyBorder="1"/>
    <xf numFmtId="0" fontId="1" fillId="0" borderId="6" xfId="0" applyFont="1" applyBorder="1"/>
    <xf numFmtId="164" fontId="2" fillId="0" borderId="6" xfId="1" applyNumberFormat="1" applyFont="1" applyBorder="1" applyAlignment="1">
      <alignment horizontal="center" vertical="center" wrapText="1"/>
    </xf>
    <xf numFmtId="164" fontId="2" fillId="3" borderId="14" xfId="1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wrapText="1"/>
    </xf>
    <xf numFmtId="164" fontId="1" fillId="0" borderId="4" xfId="1" applyNumberFormat="1" applyFont="1" applyBorder="1"/>
    <xf numFmtId="0" fontId="1" fillId="2" borderId="0" xfId="0" applyFont="1" applyFill="1"/>
    <xf numFmtId="0" fontId="1" fillId="4" borderId="1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wrapText="1"/>
    </xf>
    <xf numFmtId="0" fontId="1" fillId="3" borderId="0" xfId="0" applyFont="1" applyFill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3" borderId="3" xfId="0" applyFont="1" applyFill="1" applyBorder="1"/>
    <xf numFmtId="0" fontId="1" fillId="3" borderId="3" xfId="0" applyFont="1" applyFill="1" applyBorder="1" applyAlignment="1">
      <alignment wrapText="1"/>
    </xf>
    <xf numFmtId="0" fontId="1" fillId="0" borderId="3" xfId="0" applyFont="1" applyBorder="1" applyAlignment="1">
      <alignment horizontal="left" vertical="center"/>
    </xf>
    <xf numFmtId="164" fontId="1" fillId="0" borderId="2" xfId="1" applyNumberFormat="1" applyFont="1" applyBorder="1"/>
    <xf numFmtId="164" fontId="1" fillId="0" borderId="3" xfId="1" applyNumberFormat="1" applyFont="1" applyBorder="1"/>
    <xf numFmtId="164" fontId="1" fillId="0" borderId="1" xfId="1" applyNumberFormat="1" applyFont="1" applyBorder="1"/>
    <xf numFmtId="164" fontId="1" fillId="0" borderId="14" xfId="1" applyNumberFormat="1" applyFont="1" applyBorder="1"/>
    <xf numFmtId="164" fontId="1" fillId="2" borderId="3" xfId="1" applyNumberFormat="1" applyFont="1" applyFill="1" applyBorder="1"/>
    <xf numFmtId="164" fontId="1" fillId="3" borderId="14" xfId="1" applyNumberFormat="1" applyFont="1" applyFill="1" applyBorder="1"/>
    <xf numFmtId="164" fontId="1" fillId="3" borderId="18" xfId="1" applyNumberFormat="1" applyFont="1" applyFill="1" applyBorder="1"/>
    <xf numFmtId="164" fontId="1" fillId="3" borderId="4" xfId="1" applyNumberFormat="1" applyFont="1" applyFill="1" applyBorder="1"/>
    <xf numFmtId="0" fontId="1" fillId="3" borderId="4" xfId="0" applyFont="1" applyFill="1" applyBorder="1" applyAlignment="1">
      <alignment horizontal="left" vertical="center"/>
    </xf>
    <xf numFmtId="164" fontId="2" fillId="3" borderId="4" xfId="1" applyNumberFormat="1" applyFont="1" applyFill="1" applyBorder="1"/>
    <xf numFmtId="164" fontId="1" fillId="3" borderId="0" xfId="0" applyNumberFormat="1" applyFont="1" applyFill="1"/>
    <xf numFmtId="0" fontId="4" fillId="0" borderId="3" xfId="0" applyFont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164" fontId="2" fillId="2" borderId="3" xfId="1" applyNumberFormat="1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top" wrapText="1"/>
    </xf>
    <xf numFmtId="164" fontId="1" fillId="3" borderId="3" xfId="1" applyNumberFormat="1" applyFont="1" applyFill="1" applyBorder="1"/>
    <xf numFmtId="164" fontId="1" fillId="3" borderId="1" xfId="1" applyNumberFormat="1" applyFont="1" applyFill="1" applyBorder="1"/>
    <xf numFmtId="164" fontId="1" fillId="3" borderId="2" xfId="1" applyNumberFormat="1" applyFont="1" applyFill="1" applyBorder="1"/>
    <xf numFmtId="0" fontId="1" fillId="3" borderId="0" xfId="0" applyFont="1" applyFill="1" applyBorder="1"/>
    <xf numFmtId="0" fontId="9" fillId="3" borderId="0" xfId="0" applyFont="1" applyFill="1"/>
    <xf numFmtId="164" fontId="1" fillId="2" borderId="0" xfId="0" applyNumberFormat="1" applyFont="1" applyFill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top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14" xfId="1" applyNumberFormat="1" applyFont="1" applyFill="1" applyBorder="1"/>
    <xf numFmtId="164" fontId="1" fillId="4" borderId="14" xfId="1" applyNumberFormat="1" applyFont="1" applyFill="1" applyBorder="1"/>
    <xf numFmtId="164" fontId="2" fillId="4" borderId="3" xfId="1" applyNumberFormat="1" applyFont="1" applyFill="1" applyBorder="1"/>
    <xf numFmtId="164" fontId="1" fillId="4" borderId="3" xfId="1" applyNumberFormat="1" applyFont="1" applyFill="1" applyBorder="1"/>
    <xf numFmtId="164" fontId="2" fillId="4" borderId="4" xfId="1" applyNumberFormat="1" applyFont="1" applyFill="1" applyBorder="1"/>
    <xf numFmtId="164" fontId="1" fillId="4" borderId="4" xfId="1" applyNumberFormat="1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164" fontId="2" fillId="6" borderId="1" xfId="1" applyNumberFormat="1" applyFont="1" applyFill="1" applyBorder="1"/>
    <xf numFmtId="164" fontId="1" fillId="6" borderId="1" xfId="1" applyNumberFormat="1" applyFont="1" applyFill="1" applyBorder="1"/>
    <xf numFmtId="164" fontId="1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164" fontId="2" fillId="0" borderId="0" xfId="0" applyNumberFormat="1" applyFont="1"/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10" fillId="0" borderId="14" xfId="0" applyNumberFormat="1" applyFont="1" applyBorder="1"/>
    <xf numFmtId="0" fontId="1" fillId="0" borderId="18" xfId="0" applyFont="1" applyBorder="1" applyAlignment="1">
      <alignment horizontal="center" vertical="center" wrapText="1"/>
    </xf>
    <xf numFmtId="164" fontId="1" fillId="0" borderId="18" xfId="1" applyNumberFormat="1" applyFont="1" applyBorder="1"/>
    <xf numFmtId="164" fontId="2" fillId="0" borderId="1" xfId="0" applyNumberFormat="1" applyFont="1" applyBorder="1"/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166" fontId="4" fillId="3" borderId="14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1" applyNumberFormat="1" applyFont="1" applyBorder="1"/>
    <xf numFmtId="164" fontId="10" fillId="0" borderId="6" xfId="0" applyNumberFormat="1" applyFont="1" applyBorder="1"/>
    <xf numFmtId="0" fontId="2" fillId="0" borderId="1" xfId="0" applyFont="1" applyBorder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opLeftCell="U1" zoomScale="70" zoomScaleNormal="70" workbookViewId="0">
      <pane ySplit="4" topLeftCell="A44" activePane="bottomLeft" state="frozen"/>
      <selection activeCell="E4" sqref="E4"/>
      <selection pane="bottomLeft" activeCell="AL53" sqref="AL53"/>
    </sheetView>
  </sheetViews>
  <sheetFormatPr defaultColWidth="9.109375" defaultRowHeight="18" x14ac:dyDescent="0.35"/>
  <cols>
    <col min="1" max="1" width="9.109375" style="1"/>
    <col min="2" max="2" width="15.77734375" style="1" bestFit="1" customWidth="1"/>
    <col min="3" max="3" width="31.88671875" style="1" customWidth="1"/>
    <col min="4" max="4" width="78.21875" style="1" customWidth="1"/>
    <col min="5" max="6" width="14.6640625" style="1" customWidth="1"/>
    <col min="7" max="7" width="14.77734375" style="1" bestFit="1" customWidth="1"/>
    <col min="8" max="9" width="19.33203125" style="1" bestFit="1" customWidth="1"/>
    <col min="10" max="10" width="11.109375" style="1" bestFit="1" customWidth="1"/>
    <col min="11" max="11" width="15.109375" style="1" bestFit="1" customWidth="1"/>
    <col min="12" max="12" width="14.88671875" style="1" bestFit="1" customWidth="1"/>
    <col min="13" max="13" width="12" style="1" bestFit="1" customWidth="1"/>
    <col min="14" max="14" width="14.88671875" style="1" bestFit="1" customWidth="1"/>
    <col min="15" max="15" width="14.33203125" style="1" bestFit="1" customWidth="1"/>
    <col min="16" max="16" width="13.21875" style="1" bestFit="1" customWidth="1"/>
    <col min="17" max="17" width="13.77734375" style="1" bestFit="1" customWidth="1"/>
    <col min="18" max="18" width="16.21875" style="1" bestFit="1" customWidth="1"/>
    <col min="19" max="19" width="15.109375" style="1" bestFit="1" customWidth="1"/>
    <col min="20" max="20" width="13.33203125" style="1" bestFit="1" customWidth="1"/>
    <col min="21" max="21" width="15.33203125" style="1" bestFit="1" customWidth="1"/>
    <col min="22" max="22" width="17.21875" style="64" bestFit="1" customWidth="1"/>
    <col min="23" max="23" width="15.6640625" style="64" bestFit="1" customWidth="1"/>
    <col min="24" max="24" width="14.109375" style="1" bestFit="1" customWidth="1"/>
    <col min="25" max="27" width="13.21875" style="1" bestFit="1" customWidth="1"/>
    <col min="28" max="28" width="16.109375" style="1" bestFit="1" customWidth="1"/>
    <col min="29" max="29" width="14" style="1" bestFit="1" customWidth="1"/>
    <col min="30" max="30" width="13.33203125" style="64" bestFit="1" customWidth="1"/>
    <col min="31" max="31" width="16.109375" style="1" bestFit="1" customWidth="1"/>
    <col min="32" max="32" width="17.21875" style="1" bestFit="1" customWidth="1"/>
    <col min="33" max="33" width="15.6640625" style="1" bestFit="1" customWidth="1"/>
    <col min="34" max="34" width="24.109375" style="1" bestFit="1" customWidth="1"/>
    <col min="35" max="35" width="18.88671875" style="37" customWidth="1"/>
    <col min="36" max="36" width="10.109375" style="1" bestFit="1" customWidth="1"/>
    <col min="37" max="38" width="10.88671875" style="1" bestFit="1" customWidth="1"/>
    <col min="39" max="16384" width="9.109375" style="1"/>
  </cols>
  <sheetData>
    <row r="1" spans="1:37" ht="24.6" x14ac:dyDescent="0.4">
      <c r="A1" s="149" t="s">
        <v>62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</row>
    <row r="3" spans="1:37" x14ac:dyDescent="0.35">
      <c r="A3" s="161" t="s">
        <v>5</v>
      </c>
      <c r="B3" s="146" t="s">
        <v>40</v>
      </c>
      <c r="C3" s="146"/>
      <c r="D3" s="146"/>
      <c r="E3" s="157" t="s">
        <v>3</v>
      </c>
      <c r="F3" s="166" t="s">
        <v>160</v>
      </c>
      <c r="G3" s="156" t="s">
        <v>41</v>
      </c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 t="s">
        <v>42</v>
      </c>
      <c r="Z3" s="156"/>
      <c r="AA3" s="156"/>
      <c r="AB3" s="156"/>
      <c r="AC3" s="158" t="s">
        <v>43</v>
      </c>
      <c r="AD3" s="159"/>
      <c r="AE3" s="159"/>
      <c r="AF3" s="159"/>
      <c r="AG3" s="160"/>
      <c r="AH3" s="147" t="s">
        <v>44</v>
      </c>
      <c r="AI3" s="150" t="s">
        <v>45</v>
      </c>
    </row>
    <row r="4" spans="1:37" ht="90" x14ac:dyDescent="0.35">
      <c r="A4" s="162"/>
      <c r="B4" s="146"/>
      <c r="C4" s="146"/>
      <c r="D4" s="146"/>
      <c r="E4" s="157"/>
      <c r="F4" s="148"/>
      <c r="G4" s="3" t="s">
        <v>7</v>
      </c>
      <c r="H4" s="16" t="s">
        <v>6</v>
      </c>
      <c r="I4" s="16" t="s">
        <v>26</v>
      </c>
      <c r="J4" s="16" t="s">
        <v>8</v>
      </c>
      <c r="K4" s="3" t="s">
        <v>9</v>
      </c>
      <c r="L4" s="16" t="s">
        <v>27</v>
      </c>
      <c r="M4" s="3" t="s">
        <v>16</v>
      </c>
      <c r="N4" s="3" t="s">
        <v>11</v>
      </c>
      <c r="O4" s="3" t="s">
        <v>12</v>
      </c>
      <c r="P4" s="3" t="s">
        <v>15</v>
      </c>
      <c r="Q4" s="3" t="s">
        <v>13</v>
      </c>
      <c r="R4" s="3" t="s">
        <v>28</v>
      </c>
      <c r="S4" s="3" t="s">
        <v>29</v>
      </c>
      <c r="T4" s="3" t="s">
        <v>31</v>
      </c>
      <c r="U4" s="3" t="s">
        <v>14</v>
      </c>
      <c r="V4" s="16" t="s">
        <v>21</v>
      </c>
      <c r="W4" s="16" t="s">
        <v>20</v>
      </c>
      <c r="X4" s="3" t="s">
        <v>10</v>
      </c>
      <c r="Y4" s="3" t="s">
        <v>17</v>
      </c>
      <c r="Z4" s="3" t="s">
        <v>19</v>
      </c>
      <c r="AA4" s="16" t="s">
        <v>30</v>
      </c>
      <c r="AB4" s="3" t="s">
        <v>18</v>
      </c>
      <c r="AC4" s="15" t="s">
        <v>22</v>
      </c>
      <c r="AD4" s="85" t="s">
        <v>23</v>
      </c>
      <c r="AE4" s="15" t="s">
        <v>24</v>
      </c>
      <c r="AF4" s="15" t="s">
        <v>25</v>
      </c>
      <c r="AG4" s="15" t="s">
        <v>57</v>
      </c>
      <c r="AH4" s="148"/>
      <c r="AI4" s="151"/>
    </row>
    <row r="5" spans="1:37" x14ac:dyDescent="0.35">
      <c r="A5" s="39">
        <v>1</v>
      </c>
      <c r="B5" s="167">
        <v>2</v>
      </c>
      <c r="C5" s="168"/>
      <c r="D5" s="169"/>
      <c r="E5" s="40">
        <v>3</v>
      </c>
      <c r="F5" s="84"/>
      <c r="G5" s="163">
        <v>4</v>
      </c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5"/>
      <c r="Y5" s="163">
        <v>5</v>
      </c>
      <c r="Z5" s="164"/>
      <c r="AA5" s="164"/>
      <c r="AB5" s="165"/>
      <c r="AC5" s="163">
        <v>6</v>
      </c>
      <c r="AD5" s="164"/>
      <c r="AE5" s="164"/>
      <c r="AF5" s="164"/>
      <c r="AG5" s="165"/>
      <c r="AH5" s="41">
        <v>7</v>
      </c>
      <c r="AI5" s="46">
        <v>8</v>
      </c>
    </row>
    <row r="6" spans="1:37" x14ac:dyDescent="0.35">
      <c r="A6" s="161" t="s">
        <v>47</v>
      </c>
      <c r="B6" s="174" t="s">
        <v>63</v>
      </c>
      <c r="C6" s="177" t="s">
        <v>161</v>
      </c>
      <c r="D6" s="178"/>
      <c r="E6" s="96">
        <v>40</v>
      </c>
      <c r="F6" s="97">
        <v>1</v>
      </c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6">
        <v>1</v>
      </c>
      <c r="AI6" s="99">
        <f>AH6*E6</f>
        <v>40</v>
      </c>
    </row>
    <row r="7" spans="1:37" x14ac:dyDescent="0.35">
      <c r="A7" s="171"/>
      <c r="B7" s="175"/>
      <c r="C7" s="179" t="s">
        <v>162</v>
      </c>
      <c r="D7" s="180"/>
      <c r="E7" s="100">
        <v>25</v>
      </c>
      <c r="F7" s="101">
        <v>5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0">
        <v>5</v>
      </c>
      <c r="AI7" s="103">
        <f>AH7*E7</f>
        <v>125</v>
      </c>
    </row>
    <row r="8" spans="1:37" ht="75.150000000000006" customHeight="1" x14ac:dyDescent="0.35">
      <c r="A8" s="171"/>
      <c r="B8" s="175"/>
      <c r="C8" s="152" t="s">
        <v>0</v>
      </c>
      <c r="D8" s="153"/>
      <c r="E8" s="104">
        <v>15</v>
      </c>
      <c r="F8" s="104"/>
      <c r="G8" s="105">
        <v>4</v>
      </c>
      <c r="H8" s="105">
        <v>3</v>
      </c>
      <c r="I8" s="105">
        <v>4</v>
      </c>
      <c r="J8" s="105">
        <v>3</v>
      </c>
      <c r="K8" s="105">
        <v>4</v>
      </c>
      <c r="L8" s="105">
        <v>3</v>
      </c>
      <c r="M8" s="105">
        <v>4</v>
      </c>
      <c r="N8" s="105">
        <v>4</v>
      </c>
      <c r="O8" s="105">
        <v>4</v>
      </c>
      <c r="P8" s="105">
        <v>4</v>
      </c>
      <c r="Q8" s="105">
        <v>2</v>
      </c>
      <c r="R8" s="105">
        <v>2</v>
      </c>
      <c r="S8" s="105">
        <v>3</v>
      </c>
      <c r="T8" s="105">
        <v>4</v>
      </c>
      <c r="U8" s="105">
        <v>4</v>
      </c>
      <c r="V8" s="105">
        <v>3</v>
      </c>
      <c r="W8" s="105">
        <v>4</v>
      </c>
      <c r="X8" s="105">
        <v>4</v>
      </c>
      <c r="Y8" s="105">
        <v>4</v>
      </c>
      <c r="Z8" s="105">
        <v>4</v>
      </c>
      <c r="AA8" s="105">
        <v>1</v>
      </c>
      <c r="AB8" s="105">
        <v>2</v>
      </c>
      <c r="AC8" s="105">
        <v>4</v>
      </c>
      <c r="AD8" s="105">
        <v>4</v>
      </c>
      <c r="AE8" s="105">
        <v>4</v>
      </c>
      <c r="AF8" s="105">
        <v>2</v>
      </c>
      <c r="AG8" s="105">
        <v>4</v>
      </c>
      <c r="AH8" s="104">
        <f>SUM(G8:AG8)</f>
        <v>92</v>
      </c>
      <c r="AI8" s="104">
        <f>E8*AH8</f>
        <v>1380</v>
      </c>
    </row>
    <row r="9" spans="1:37" ht="75.150000000000006" customHeight="1" x14ac:dyDescent="0.35">
      <c r="A9" s="171"/>
      <c r="B9" s="175"/>
      <c r="C9" s="154" t="s">
        <v>1</v>
      </c>
      <c r="D9" s="155"/>
      <c r="E9" s="106">
        <v>12</v>
      </c>
      <c r="F9" s="106"/>
      <c r="G9" s="107">
        <v>13</v>
      </c>
      <c r="H9" s="107">
        <v>20</v>
      </c>
      <c r="I9" s="107">
        <v>18</v>
      </c>
      <c r="J9" s="107">
        <v>13</v>
      </c>
      <c r="K9" s="107">
        <v>13</v>
      </c>
      <c r="L9" s="107">
        <v>8</v>
      </c>
      <c r="M9" s="107">
        <v>10</v>
      </c>
      <c r="N9" s="107">
        <v>21</v>
      </c>
      <c r="O9" s="107">
        <v>13</v>
      </c>
      <c r="P9" s="107">
        <v>24</v>
      </c>
      <c r="Q9" s="107">
        <v>13</v>
      </c>
      <c r="R9" s="107">
        <v>2</v>
      </c>
      <c r="S9" s="107">
        <v>5</v>
      </c>
      <c r="T9" s="107">
        <v>5</v>
      </c>
      <c r="U9" s="107">
        <v>28</v>
      </c>
      <c r="V9" s="107">
        <v>34</v>
      </c>
      <c r="W9" s="107">
        <v>9</v>
      </c>
      <c r="X9" s="107">
        <v>11</v>
      </c>
      <c r="Y9" s="107">
        <v>30</v>
      </c>
      <c r="Z9" s="107">
        <v>9</v>
      </c>
      <c r="AA9" s="107">
        <v>4</v>
      </c>
      <c r="AB9" s="107">
        <v>8</v>
      </c>
      <c r="AC9" s="107"/>
      <c r="AD9" s="107">
        <v>15</v>
      </c>
      <c r="AE9" s="107"/>
      <c r="AF9" s="107">
        <v>8</v>
      </c>
      <c r="AG9" s="107">
        <v>2</v>
      </c>
      <c r="AH9" s="106">
        <f>SUM(G9:AG9)</f>
        <v>336</v>
      </c>
      <c r="AI9" s="106">
        <f>E9*AH9</f>
        <v>4032</v>
      </c>
    </row>
    <row r="10" spans="1:37" ht="75.150000000000006" customHeight="1" x14ac:dyDescent="0.35">
      <c r="A10" s="171"/>
      <c r="B10" s="175"/>
      <c r="C10" s="154" t="s">
        <v>2</v>
      </c>
      <c r="D10" s="155"/>
      <c r="E10" s="106">
        <v>10</v>
      </c>
      <c r="F10" s="106"/>
      <c r="G10" s="107">
        <v>29</v>
      </c>
      <c r="H10" s="107">
        <v>66</v>
      </c>
      <c r="I10" s="107">
        <v>46</v>
      </c>
      <c r="J10" s="107">
        <v>44</v>
      </c>
      <c r="K10" s="107">
        <v>35</v>
      </c>
      <c r="L10" s="107">
        <v>20</v>
      </c>
      <c r="M10" s="107">
        <v>40</v>
      </c>
      <c r="N10" s="107">
        <v>58</v>
      </c>
      <c r="O10" s="107">
        <v>25</v>
      </c>
      <c r="P10" s="107">
        <v>54</v>
      </c>
      <c r="Q10" s="107">
        <v>18</v>
      </c>
      <c r="R10" s="107">
        <v>7</v>
      </c>
      <c r="S10" s="107">
        <v>9</v>
      </c>
      <c r="T10" s="107">
        <v>8</v>
      </c>
      <c r="U10" s="107">
        <v>133</v>
      </c>
      <c r="V10" s="107">
        <v>152</v>
      </c>
      <c r="W10" s="107">
        <v>22</v>
      </c>
      <c r="X10" s="107">
        <v>23</v>
      </c>
      <c r="Y10" s="107">
        <v>73</v>
      </c>
      <c r="Z10" s="107">
        <v>5</v>
      </c>
      <c r="AA10" s="107">
        <v>5</v>
      </c>
      <c r="AB10" s="107">
        <v>28</v>
      </c>
      <c r="AC10" s="107">
        <v>8</v>
      </c>
      <c r="AD10" s="107">
        <v>15</v>
      </c>
      <c r="AE10" s="107">
        <v>11</v>
      </c>
      <c r="AF10" s="107">
        <v>16</v>
      </c>
      <c r="AG10" s="107">
        <v>5</v>
      </c>
      <c r="AH10" s="106">
        <f>SUM(G10:AG10)</f>
        <v>955</v>
      </c>
      <c r="AI10" s="106">
        <f>E10*AH10</f>
        <v>9550</v>
      </c>
    </row>
    <row r="11" spans="1:37" ht="37.5" customHeight="1" x14ac:dyDescent="0.35">
      <c r="A11" s="162"/>
      <c r="B11" s="176"/>
      <c r="C11" s="172" t="s">
        <v>4</v>
      </c>
      <c r="D11" s="173"/>
      <c r="E11" s="108">
        <v>7</v>
      </c>
      <c r="F11" s="108"/>
      <c r="G11" s="109"/>
      <c r="H11" s="109"/>
      <c r="I11" s="109"/>
      <c r="J11" s="109"/>
      <c r="K11" s="109"/>
      <c r="L11" s="109"/>
      <c r="M11" s="109">
        <v>1</v>
      </c>
      <c r="N11" s="109"/>
      <c r="O11" s="109">
        <v>25</v>
      </c>
      <c r="P11" s="109"/>
      <c r="Q11" s="109"/>
      <c r="R11" s="109">
        <v>1</v>
      </c>
      <c r="S11" s="109"/>
      <c r="T11" s="109">
        <v>2</v>
      </c>
      <c r="U11" s="109">
        <v>32</v>
      </c>
      <c r="V11" s="109">
        <v>34</v>
      </c>
      <c r="W11" s="109">
        <v>16</v>
      </c>
      <c r="X11" s="109"/>
      <c r="Y11" s="109">
        <v>13</v>
      </c>
      <c r="Z11" s="109">
        <v>39</v>
      </c>
      <c r="AA11" s="109"/>
      <c r="AB11" s="109"/>
      <c r="AC11" s="109"/>
      <c r="AD11" s="109">
        <v>107</v>
      </c>
      <c r="AE11" s="109"/>
      <c r="AF11" s="109">
        <v>1</v>
      </c>
      <c r="AG11" s="109"/>
      <c r="AH11" s="108">
        <f>SUM(G11:AG11)</f>
        <v>271</v>
      </c>
      <c r="AI11" s="108">
        <f>E11*AH11</f>
        <v>1897</v>
      </c>
      <c r="AJ11" s="42">
        <f>SUM(AI6:AI11)</f>
        <v>17024</v>
      </c>
      <c r="AK11" s="42"/>
    </row>
    <row r="12" spans="1:37" ht="34.799999999999997" x14ac:dyDescent="0.35">
      <c r="A12" s="110" t="s">
        <v>48</v>
      </c>
      <c r="B12" s="111" t="s">
        <v>60</v>
      </c>
      <c r="C12" s="181" t="s">
        <v>61</v>
      </c>
      <c r="D12" s="182"/>
      <c r="E12" s="112"/>
      <c r="F12" s="113">
        <f>0.5*((F6*E6)+(F7*E7))</f>
        <v>82.5</v>
      </c>
      <c r="G12" s="113">
        <f>0.5*((G8*$E$8)+(G9*$E$9)+(G10*$E$10)+(G11*$E$11))</f>
        <v>253</v>
      </c>
      <c r="H12" s="113">
        <f t="shared" ref="H12:AG12" si="0">0.5*((H8*$E$8)+(H9*$E$9)+(H10*$E$10)+(H11*$E$11))</f>
        <v>472.5</v>
      </c>
      <c r="I12" s="113">
        <f t="shared" si="0"/>
        <v>368</v>
      </c>
      <c r="J12" s="113">
        <f t="shared" si="0"/>
        <v>320.5</v>
      </c>
      <c r="K12" s="113">
        <f t="shared" si="0"/>
        <v>283</v>
      </c>
      <c r="L12" s="113">
        <f t="shared" si="0"/>
        <v>170.5</v>
      </c>
      <c r="M12" s="113">
        <f t="shared" si="0"/>
        <v>293.5</v>
      </c>
      <c r="N12" s="113">
        <f t="shared" si="0"/>
        <v>446</v>
      </c>
      <c r="O12" s="113">
        <f t="shared" si="0"/>
        <v>320.5</v>
      </c>
      <c r="P12" s="113">
        <f t="shared" si="0"/>
        <v>444</v>
      </c>
      <c r="Q12" s="113">
        <f t="shared" si="0"/>
        <v>183</v>
      </c>
      <c r="R12" s="113">
        <f t="shared" si="0"/>
        <v>65.5</v>
      </c>
      <c r="S12" s="113">
        <f t="shared" si="0"/>
        <v>97.5</v>
      </c>
      <c r="T12" s="113">
        <f t="shared" si="0"/>
        <v>107</v>
      </c>
      <c r="U12" s="113">
        <f t="shared" si="0"/>
        <v>975</v>
      </c>
      <c r="V12" s="113">
        <f t="shared" si="0"/>
        <v>1105.5</v>
      </c>
      <c r="W12" s="113">
        <f t="shared" si="0"/>
        <v>250</v>
      </c>
      <c r="X12" s="113">
        <f t="shared" si="0"/>
        <v>211</v>
      </c>
      <c r="Y12" s="113">
        <f t="shared" si="0"/>
        <v>620.5</v>
      </c>
      <c r="Z12" s="113">
        <f t="shared" si="0"/>
        <v>245.5</v>
      </c>
      <c r="AA12" s="113">
        <f t="shared" si="0"/>
        <v>56.5</v>
      </c>
      <c r="AB12" s="113">
        <f t="shared" si="0"/>
        <v>203</v>
      </c>
      <c r="AC12" s="113">
        <f t="shared" si="0"/>
        <v>70</v>
      </c>
      <c r="AD12" s="113">
        <f t="shared" si="0"/>
        <v>569.5</v>
      </c>
      <c r="AE12" s="113">
        <f t="shared" si="0"/>
        <v>85</v>
      </c>
      <c r="AF12" s="113">
        <f t="shared" si="0"/>
        <v>146.5</v>
      </c>
      <c r="AG12" s="113">
        <f t="shared" si="0"/>
        <v>67</v>
      </c>
      <c r="AH12" s="113"/>
      <c r="AI12" s="112">
        <f>SUM(F12:AG12)</f>
        <v>8512</v>
      </c>
      <c r="AJ12" s="42"/>
      <c r="AK12" s="42"/>
    </row>
    <row r="13" spans="1:37" ht="18.75" customHeight="1" x14ac:dyDescent="0.35">
      <c r="A13" s="161" t="s">
        <v>59</v>
      </c>
      <c r="B13" s="147" t="s">
        <v>46</v>
      </c>
      <c r="C13" s="147" t="s">
        <v>32</v>
      </c>
      <c r="D13" s="49" t="s">
        <v>144</v>
      </c>
      <c r="E13" s="5"/>
      <c r="F13" s="5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88">
        <v>30</v>
      </c>
      <c r="W13" s="88">
        <v>20</v>
      </c>
      <c r="X13" s="70"/>
      <c r="Y13" s="70"/>
      <c r="Z13" s="70"/>
      <c r="AA13" s="70"/>
      <c r="AB13" s="70"/>
      <c r="AC13" s="70"/>
      <c r="AD13" s="88">
        <v>50</v>
      </c>
      <c r="AE13" s="70"/>
      <c r="AF13" s="70"/>
      <c r="AG13" s="70"/>
      <c r="AH13" s="5"/>
      <c r="AI13" s="5">
        <f>SUM(G13:AG13)</f>
        <v>100</v>
      </c>
      <c r="AJ13" s="42"/>
    </row>
    <row r="14" spans="1:37" s="64" customFormat="1" ht="33.75" customHeight="1" x14ac:dyDescent="0.35">
      <c r="A14" s="171"/>
      <c r="B14" s="170"/>
      <c r="C14" s="148"/>
      <c r="D14" s="78" t="s">
        <v>33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>
        <v>20</v>
      </c>
      <c r="Q14" s="77"/>
      <c r="R14" s="77"/>
      <c r="S14" s="77"/>
      <c r="T14" s="77"/>
      <c r="U14" s="77"/>
      <c r="V14" s="77"/>
      <c r="W14" s="77">
        <v>150</v>
      </c>
      <c r="X14" s="77"/>
      <c r="Y14" s="77">
        <v>40</v>
      </c>
      <c r="Z14" s="77"/>
      <c r="AA14" s="77"/>
      <c r="AB14" s="77"/>
      <c r="AC14" s="77"/>
      <c r="AD14" s="77"/>
      <c r="AE14" s="77"/>
      <c r="AF14" s="77"/>
      <c r="AG14" s="77"/>
      <c r="AH14" s="77"/>
      <c r="AI14" s="79">
        <f t="shared" ref="AI14:AI50" si="1">SUM(G14:AG14)</f>
        <v>210</v>
      </c>
      <c r="AJ14" s="80">
        <f>SUM(AI13:AI14)</f>
        <v>310</v>
      </c>
    </row>
    <row r="15" spans="1:37" ht="18.75" customHeight="1" x14ac:dyDescent="0.35">
      <c r="A15" s="171"/>
      <c r="B15" s="170"/>
      <c r="C15" s="147" t="s">
        <v>54</v>
      </c>
      <c r="D15" s="49" t="s">
        <v>49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>
        <v>115</v>
      </c>
      <c r="V15" s="88"/>
      <c r="W15" s="88">
        <v>150</v>
      </c>
      <c r="X15" s="70"/>
      <c r="Y15" s="70">
        <v>220</v>
      </c>
      <c r="Z15" s="70"/>
      <c r="AA15" s="70"/>
      <c r="AB15" s="70"/>
      <c r="AC15" s="70"/>
      <c r="AD15" s="88"/>
      <c r="AE15" s="70"/>
      <c r="AF15" s="70"/>
      <c r="AG15" s="70"/>
      <c r="AH15" s="70"/>
      <c r="AI15" s="5">
        <f t="shared" si="1"/>
        <v>485</v>
      </c>
    </row>
    <row r="16" spans="1:37" x14ac:dyDescent="0.35">
      <c r="A16" s="171"/>
      <c r="B16" s="170"/>
      <c r="C16" s="170"/>
      <c r="D16" s="50" t="s">
        <v>50</v>
      </c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5">
        <v>100</v>
      </c>
      <c r="W16" s="75"/>
      <c r="X16" s="73"/>
      <c r="Y16" s="73">
        <v>110</v>
      </c>
      <c r="Z16" s="73"/>
      <c r="AA16" s="73"/>
      <c r="AB16" s="73"/>
      <c r="AC16" s="73"/>
      <c r="AD16" s="75"/>
      <c r="AE16" s="73"/>
      <c r="AF16" s="73"/>
      <c r="AG16" s="73"/>
      <c r="AH16" s="73"/>
      <c r="AI16" s="44">
        <f t="shared" si="1"/>
        <v>210</v>
      </c>
    </row>
    <row r="17" spans="1:37" x14ac:dyDescent="0.35">
      <c r="A17" s="171"/>
      <c r="B17" s="170"/>
      <c r="C17" s="170"/>
      <c r="D17" s="51" t="s">
        <v>51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5">
        <v>80</v>
      </c>
      <c r="W17" s="75"/>
      <c r="X17" s="73"/>
      <c r="Y17" s="73">
        <v>115</v>
      </c>
      <c r="Z17" s="73"/>
      <c r="AA17" s="73"/>
      <c r="AB17" s="73"/>
      <c r="AC17" s="73"/>
      <c r="AD17" s="75"/>
      <c r="AE17" s="73"/>
      <c r="AF17" s="73"/>
      <c r="AG17" s="73"/>
      <c r="AH17" s="73"/>
      <c r="AI17" s="44">
        <f t="shared" si="1"/>
        <v>195</v>
      </c>
    </row>
    <row r="18" spans="1:37" x14ac:dyDescent="0.35">
      <c r="A18" s="171"/>
      <c r="B18" s="170"/>
      <c r="C18" s="170"/>
      <c r="D18" s="81" t="s">
        <v>64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86"/>
      <c r="W18" s="86"/>
      <c r="X18" s="71"/>
      <c r="Y18" s="71">
        <v>900</v>
      </c>
      <c r="Z18" s="71"/>
      <c r="AA18" s="71"/>
      <c r="AB18" s="71"/>
      <c r="AC18" s="71"/>
      <c r="AD18" s="86"/>
      <c r="AE18" s="71"/>
      <c r="AF18" s="71"/>
      <c r="AG18" s="71"/>
      <c r="AH18" s="71"/>
      <c r="AI18" s="6">
        <f t="shared" si="1"/>
        <v>900</v>
      </c>
      <c r="AJ18" s="42"/>
    </row>
    <row r="19" spans="1:37" x14ac:dyDescent="0.35">
      <c r="A19" s="171"/>
      <c r="B19" s="170"/>
      <c r="C19" s="170"/>
      <c r="D19" s="60" t="s">
        <v>65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86">
        <v>150</v>
      </c>
      <c r="W19" s="86"/>
      <c r="X19" s="71"/>
      <c r="Y19" s="71">
        <v>155</v>
      </c>
      <c r="Z19" s="71"/>
      <c r="AA19" s="71"/>
      <c r="AB19" s="71"/>
      <c r="AC19" s="71"/>
      <c r="AD19" s="86"/>
      <c r="AE19" s="71"/>
      <c r="AF19" s="71"/>
      <c r="AG19" s="71"/>
      <c r="AH19" s="71"/>
      <c r="AI19" s="6">
        <f t="shared" si="1"/>
        <v>305</v>
      </c>
      <c r="AJ19" s="42"/>
    </row>
    <row r="20" spans="1:37" x14ac:dyDescent="0.35">
      <c r="A20" s="171"/>
      <c r="B20" s="170"/>
      <c r="C20" s="170"/>
      <c r="D20" s="59" t="s">
        <v>52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>
        <v>50</v>
      </c>
      <c r="W20" s="75"/>
      <c r="X20" s="75"/>
      <c r="Y20" s="75">
        <v>50</v>
      </c>
      <c r="Z20" s="75"/>
      <c r="AA20" s="75"/>
      <c r="AB20" s="75"/>
      <c r="AC20" s="75"/>
      <c r="AD20" s="75"/>
      <c r="AE20" s="75"/>
      <c r="AF20" s="75"/>
      <c r="AG20" s="75"/>
      <c r="AH20" s="75"/>
      <c r="AI20" s="47">
        <f t="shared" si="1"/>
        <v>100</v>
      </c>
      <c r="AJ20" s="42"/>
    </row>
    <row r="21" spans="1:37" x14ac:dyDescent="0.35">
      <c r="A21" s="171"/>
      <c r="B21" s="170"/>
      <c r="C21" s="170"/>
      <c r="D21" s="61" t="s">
        <v>66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86">
        <v>250</v>
      </c>
      <c r="W21" s="86"/>
      <c r="X21" s="71"/>
      <c r="Y21" s="71">
        <v>2550</v>
      </c>
      <c r="Z21" s="71"/>
      <c r="AA21" s="71"/>
      <c r="AB21" s="71"/>
      <c r="AC21" s="71"/>
      <c r="AD21" s="86"/>
      <c r="AE21" s="71"/>
      <c r="AF21" s="71"/>
      <c r="AG21" s="71"/>
      <c r="AH21" s="71"/>
      <c r="AI21" s="6">
        <f t="shared" si="1"/>
        <v>2800</v>
      </c>
      <c r="AJ21" s="42"/>
    </row>
    <row r="22" spans="1:37" x14ac:dyDescent="0.35">
      <c r="A22" s="171"/>
      <c r="B22" s="170"/>
      <c r="C22" s="170"/>
      <c r="D22" s="62" t="s">
        <v>53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>
        <v>60</v>
      </c>
      <c r="AA22" s="76"/>
      <c r="AB22" s="76"/>
      <c r="AC22" s="76"/>
      <c r="AD22" s="76"/>
      <c r="AE22" s="76"/>
      <c r="AF22" s="76"/>
      <c r="AG22" s="76"/>
      <c r="AH22" s="76"/>
      <c r="AI22" s="43">
        <f t="shared" si="1"/>
        <v>60</v>
      </c>
      <c r="AJ22" s="42"/>
    </row>
    <row r="23" spans="1:37" x14ac:dyDescent="0.35">
      <c r="A23" s="171"/>
      <c r="B23" s="170"/>
      <c r="C23" s="170"/>
      <c r="D23" s="52" t="s">
        <v>35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86">
        <v>25</v>
      </c>
      <c r="W23" s="86">
        <v>150</v>
      </c>
      <c r="X23" s="71"/>
      <c r="Y23" s="71"/>
      <c r="Z23" s="71">
        <v>50</v>
      </c>
      <c r="AA23" s="71"/>
      <c r="AB23" s="71"/>
      <c r="AC23" s="71"/>
      <c r="AD23" s="86"/>
      <c r="AE23" s="71"/>
      <c r="AF23" s="71"/>
      <c r="AG23" s="71"/>
      <c r="AH23" s="71"/>
      <c r="AI23" s="6">
        <f t="shared" si="1"/>
        <v>225</v>
      </c>
      <c r="AJ23" s="42"/>
    </row>
    <row r="24" spans="1:37" x14ac:dyDescent="0.35">
      <c r="A24" s="171"/>
      <c r="B24" s="170"/>
      <c r="C24" s="170"/>
      <c r="D24" s="52" t="s">
        <v>38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86"/>
      <c r="W24" s="86"/>
      <c r="X24" s="71"/>
      <c r="Y24" s="71"/>
      <c r="Z24" s="71">
        <v>40</v>
      </c>
      <c r="AA24" s="71"/>
      <c r="AB24" s="71"/>
      <c r="AC24" s="71"/>
      <c r="AD24" s="86"/>
      <c r="AE24" s="71"/>
      <c r="AF24" s="71"/>
      <c r="AG24" s="71"/>
      <c r="AH24" s="71"/>
      <c r="AI24" s="6">
        <f t="shared" si="1"/>
        <v>40</v>
      </c>
      <c r="AJ24" s="42"/>
    </row>
    <row r="25" spans="1:37" x14ac:dyDescent="0.35">
      <c r="A25" s="171"/>
      <c r="B25" s="170"/>
      <c r="C25" s="170"/>
      <c r="D25" s="56" t="s">
        <v>55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86">
        <v>20</v>
      </c>
      <c r="W25" s="86">
        <v>20</v>
      </c>
      <c r="X25" s="71"/>
      <c r="Y25" s="71"/>
      <c r="Z25" s="71"/>
      <c r="AA25" s="71"/>
      <c r="AB25" s="71"/>
      <c r="AC25" s="71"/>
      <c r="AD25" s="86">
        <v>40</v>
      </c>
      <c r="AE25" s="71"/>
      <c r="AF25" s="71"/>
      <c r="AG25" s="71"/>
      <c r="AH25" s="71"/>
      <c r="AI25" s="6">
        <f t="shared" si="1"/>
        <v>80</v>
      </c>
      <c r="AJ25" s="42"/>
    </row>
    <row r="26" spans="1:37" x14ac:dyDescent="0.35">
      <c r="A26" s="171"/>
      <c r="B26" s="170"/>
      <c r="C26" s="148"/>
      <c r="D26" s="55" t="s">
        <v>159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77">
        <v>27</v>
      </c>
      <c r="W26" s="77"/>
      <c r="X26" s="57"/>
      <c r="Y26" s="57"/>
      <c r="Z26" s="57">
        <v>410</v>
      </c>
      <c r="AA26" s="57"/>
      <c r="AB26" s="57"/>
      <c r="AC26" s="57"/>
      <c r="AD26" s="77">
        <v>447</v>
      </c>
      <c r="AE26" s="57"/>
      <c r="AF26" s="57"/>
      <c r="AG26" s="57"/>
      <c r="AH26" s="57"/>
      <c r="AI26" s="7">
        <f t="shared" si="1"/>
        <v>884</v>
      </c>
      <c r="AJ26" s="42">
        <f>SUM(AI15:AI26)</f>
        <v>6284</v>
      </c>
    </row>
    <row r="27" spans="1:37" ht="34.799999999999997" x14ac:dyDescent="0.35">
      <c r="A27" s="171"/>
      <c r="B27" s="170"/>
      <c r="C27" s="48" t="s">
        <v>141</v>
      </c>
      <c r="D27" s="54" t="s">
        <v>145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88">
        <v>590</v>
      </c>
      <c r="W27" s="88">
        <v>350</v>
      </c>
      <c r="X27" s="70"/>
      <c r="Y27" s="70"/>
      <c r="Z27" s="70"/>
      <c r="AA27" s="70"/>
      <c r="AB27" s="70"/>
      <c r="AC27" s="70"/>
      <c r="AD27" s="88">
        <v>500</v>
      </c>
      <c r="AE27" s="70"/>
      <c r="AF27" s="70"/>
      <c r="AG27" s="70"/>
      <c r="AH27" s="70"/>
      <c r="AI27" s="5">
        <f>SUM(G27:AG27)</f>
        <v>1440</v>
      </c>
      <c r="AJ27" s="42">
        <f>AI27</f>
        <v>1440</v>
      </c>
    </row>
    <row r="28" spans="1:37" x14ac:dyDescent="0.35">
      <c r="A28" s="171"/>
      <c r="B28" s="170"/>
      <c r="C28" s="183" t="s">
        <v>140</v>
      </c>
      <c r="D28" s="49" t="s">
        <v>36</v>
      </c>
      <c r="E28" s="70"/>
      <c r="F28" s="70"/>
      <c r="G28" s="70">
        <v>30</v>
      </c>
      <c r="H28" s="70"/>
      <c r="I28" s="70"/>
      <c r="J28" s="70"/>
      <c r="K28" s="70"/>
      <c r="L28" s="70"/>
      <c r="M28" s="70">
        <v>80</v>
      </c>
      <c r="N28" s="70"/>
      <c r="O28" s="70">
        <v>10</v>
      </c>
      <c r="P28" s="70">
        <v>30</v>
      </c>
      <c r="Q28" s="70">
        <v>40</v>
      </c>
      <c r="R28" s="70">
        <v>20</v>
      </c>
      <c r="S28" s="70">
        <v>30</v>
      </c>
      <c r="T28" s="70">
        <v>40</v>
      </c>
      <c r="U28" s="70">
        <v>18</v>
      </c>
      <c r="V28" s="88">
        <v>130</v>
      </c>
      <c r="W28" s="88">
        <v>300</v>
      </c>
      <c r="X28" s="70"/>
      <c r="Y28" s="70"/>
      <c r="Z28" s="70"/>
      <c r="AA28" s="70"/>
      <c r="AB28" s="70">
        <v>40</v>
      </c>
      <c r="AC28" s="70"/>
      <c r="AD28" s="88">
        <v>350</v>
      </c>
      <c r="AE28" s="70"/>
      <c r="AF28" s="70">
        <v>40</v>
      </c>
      <c r="AG28" s="70"/>
      <c r="AH28" s="70"/>
      <c r="AI28" s="5">
        <f t="shared" si="1"/>
        <v>1158</v>
      </c>
    </row>
    <row r="29" spans="1:37" x14ac:dyDescent="0.35">
      <c r="A29" s="171"/>
      <c r="B29" s="170"/>
      <c r="C29" s="184"/>
      <c r="D29" s="63" t="s">
        <v>56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86"/>
      <c r="W29" s="86"/>
      <c r="X29" s="71"/>
      <c r="Y29" s="71"/>
      <c r="Z29" s="71"/>
      <c r="AA29" s="71"/>
      <c r="AB29" s="71"/>
      <c r="AC29" s="71"/>
      <c r="AD29" s="86"/>
      <c r="AE29" s="71">
        <v>80</v>
      </c>
      <c r="AF29" s="71"/>
      <c r="AG29" s="71"/>
      <c r="AH29" s="71"/>
      <c r="AI29" s="6">
        <f t="shared" si="1"/>
        <v>80</v>
      </c>
    </row>
    <row r="30" spans="1:37" s="58" customFormat="1" x14ac:dyDescent="0.35">
      <c r="A30" s="171"/>
      <c r="B30" s="170"/>
      <c r="C30" s="184"/>
      <c r="D30" s="82" t="s">
        <v>146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83">
        <f t="shared" si="1"/>
        <v>0</v>
      </c>
    </row>
    <row r="31" spans="1:37" s="58" customFormat="1" x14ac:dyDescent="0.35">
      <c r="A31" s="171"/>
      <c r="B31" s="170"/>
      <c r="C31" s="184"/>
      <c r="D31" s="82" t="s">
        <v>147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83">
        <f t="shared" si="1"/>
        <v>0</v>
      </c>
    </row>
    <row r="32" spans="1:37" s="58" customFormat="1" x14ac:dyDescent="0.35">
      <c r="A32" s="171"/>
      <c r="B32" s="170"/>
      <c r="C32" s="184"/>
      <c r="D32" s="82" t="s">
        <v>172</v>
      </c>
      <c r="E32" s="74"/>
      <c r="F32" s="74"/>
      <c r="G32" s="74"/>
      <c r="H32" s="74"/>
      <c r="I32" s="74"/>
      <c r="J32" s="74"/>
      <c r="K32" s="74"/>
      <c r="L32" s="74">
        <v>213</v>
      </c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>
        <v>150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83">
        <f t="shared" si="1"/>
        <v>363</v>
      </c>
      <c r="AK32" s="91"/>
    </row>
    <row r="33" spans="1:38" x14ac:dyDescent="0.35">
      <c r="A33" s="162"/>
      <c r="B33" s="148"/>
      <c r="C33" s="185"/>
      <c r="D33" s="55" t="s">
        <v>34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77">
        <v>120</v>
      </c>
      <c r="W33" s="77"/>
      <c r="X33" s="57"/>
      <c r="Y33" s="57"/>
      <c r="Z33" s="57">
        <v>120</v>
      </c>
      <c r="AA33" s="57"/>
      <c r="AB33" s="57"/>
      <c r="AC33" s="57"/>
      <c r="AD33" s="77"/>
      <c r="AE33" s="57"/>
      <c r="AF33" s="57"/>
      <c r="AG33" s="57"/>
      <c r="AH33" s="57"/>
      <c r="AI33" s="7">
        <f>SUM(G33:AG33)</f>
        <v>240</v>
      </c>
      <c r="AJ33" s="42">
        <f>SUM(AI28:AI33)</f>
        <v>1841</v>
      </c>
      <c r="AK33" s="116">
        <f>SUM(AI13:AI33)</f>
        <v>9875</v>
      </c>
      <c r="AL33" s="116">
        <f>SUM(AI6:AI33)</f>
        <v>35411</v>
      </c>
    </row>
    <row r="34" spans="1:38" ht="18.75" customHeight="1" x14ac:dyDescent="0.35">
      <c r="A34" s="161" t="s">
        <v>171</v>
      </c>
      <c r="B34" s="147" t="s">
        <v>164</v>
      </c>
      <c r="C34" s="147" t="s">
        <v>170</v>
      </c>
      <c r="D34" s="49" t="s">
        <v>148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>
        <v>40</v>
      </c>
      <c r="P34" s="70"/>
      <c r="Q34" s="70"/>
      <c r="R34" s="70"/>
      <c r="S34" s="70"/>
      <c r="T34" s="70"/>
      <c r="U34" s="70">
        <v>330</v>
      </c>
      <c r="V34" s="88">
        <v>300</v>
      </c>
      <c r="W34" s="88">
        <v>150</v>
      </c>
      <c r="X34" s="70"/>
      <c r="Y34" s="70"/>
      <c r="Z34" s="70"/>
      <c r="AA34" s="70"/>
      <c r="AB34" s="70"/>
      <c r="AC34" s="70"/>
      <c r="AD34" s="88"/>
      <c r="AE34" s="70"/>
      <c r="AF34" s="70"/>
      <c r="AG34" s="70"/>
      <c r="AH34" s="70"/>
      <c r="AI34" s="5">
        <f t="shared" si="1"/>
        <v>820</v>
      </c>
      <c r="AJ34" s="42"/>
    </row>
    <row r="35" spans="1:38" x14ac:dyDescent="0.35">
      <c r="A35" s="171"/>
      <c r="B35" s="170"/>
      <c r="C35" s="170"/>
      <c r="D35" s="53" t="s">
        <v>67</v>
      </c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86"/>
      <c r="W35" s="86"/>
      <c r="X35" s="71"/>
      <c r="Y35" s="71">
        <v>450</v>
      </c>
      <c r="Z35" s="71"/>
      <c r="AA35" s="71"/>
      <c r="AB35" s="71"/>
      <c r="AC35" s="71"/>
      <c r="AD35" s="86"/>
      <c r="AE35" s="71"/>
      <c r="AF35" s="71"/>
      <c r="AG35" s="71"/>
      <c r="AH35" s="71"/>
      <c r="AI35" s="6">
        <f t="shared" si="1"/>
        <v>450</v>
      </c>
    </row>
    <row r="36" spans="1:38" x14ac:dyDescent="0.35">
      <c r="A36" s="171"/>
      <c r="B36" s="170"/>
      <c r="C36" s="170"/>
      <c r="D36" s="52" t="s">
        <v>149</v>
      </c>
      <c r="E36" s="71"/>
      <c r="F36" s="71"/>
      <c r="G36" s="71">
        <v>30</v>
      </c>
      <c r="H36" s="71"/>
      <c r="I36" s="71"/>
      <c r="J36" s="71"/>
      <c r="K36" s="71">
        <v>30</v>
      </c>
      <c r="L36" s="71"/>
      <c r="M36" s="71"/>
      <c r="N36" s="71"/>
      <c r="O36" s="71">
        <v>150</v>
      </c>
      <c r="P36" s="71"/>
      <c r="Q36" s="71"/>
      <c r="R36" s="71"/>
      <c r="S36" s="71"/>
      <c r="T36" s="71"/>
      <c r="U36" s="71">
        <v>277</v>
      </c>
      <c r="V36" s="86">
        <v>250</v>
      </c>
      <c r="W36" s="86">
        <v>410</v>
      </c>
      <c r="X36" s="71">
        <v>25</v>
      </c>
      <c r="Y36" s="71"/>
      <c r="Z36" s="71">
        <v>50</v>
      </c>
      <c r="AA36" s="71"/>
      <c r="AB36" s="71"/>
      <c r="AC36" s="71"/>
      <c r="AD36" s="86"/>
      <c r="AE36" s="71"/>
      <c r="AF36" s="71"/>
      <c r="AG36" s="71"/>
      <c r="AH36" s="71"/>
      <c r="AI36" s="6">
        <f t="shared" si="1"/>
        <v>1222</v>
      </c>
      <c r="AJ36" s="42"/>
    </row>
    <row r="37" spans="1:38" x14ac:dyDescent="0.35">
      <c r="A37" s="171"/>
      <c r="B37" s="170"/>
      <c r="C37" s="170"/>
      <c r="D37" s="52" t="s">
        <v>37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>
        <v>50</v>
      </c>
      <c r="P37" s="71"/>
      <c r="Q37" s="71"/>
      <c r="R37" s="71"/>
      <c r="S37" s="71"/>
      <c r="T37" s="71"/>
      <c r="U37" s="71">
        <v>66</v>
      </c>
      <c r="V37" s="86">
        <v>40</v>
      </c>
      <c r="W37" s="86"/>
      <c r="X37" s="71"/>
      <c r="Y37" s="71"/>
      <c r="Z37" s="71"/>
      <c r="AA37" s="71"/>
      <c r="AB37" s="71"/>
      <c r="AC37" s="71"/>
      <c r="AD37" s="86"/>
      <c r="AE37" s="71"/>
      <c r="AF37" s="71"/>
      <c r="AG37" s="71"/>
      <c r="AH37" s="71"/>
      <c r="AI37" s="6">
        <f t="shared" si="1"/>
        <v>156</v>
      </c>
    </row>
    <row r="38" spans="1:38" x14ac:dyDescent="0.35">
      <c r="A38" s="171"/>
      <c r="B38" s="170"/>
      <c r="C38" s="170"/>
      <c r="D38" s="52" t="s">
        <v>150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>
        <v>10</v>
      </c>
      <c r="P38" s="71"/>
      <c r="Q38" s="71"/>
      <c r="R38" s="71"/>
      <c r="S38" s="71"/>
      <c r="T38" s="71"/>
      <c r="U38" s="71">
        <v>37</v>
      </c>
      <c r="V38" s="86">
        <v>60</v>
      </c>
      <c r="W38" s="86"/>
      <c r="X38" s="71"/>
      <c r="Y38" s="71"/>
      <c r="Z38" s="71">
        <v>40</v>
      </c>
      <c r="AA38" s="71"/>
      <c r="AB38" s="71"/>
      <c r="AC38" s="71"/>
      <c r="AD38" s="86"/>
      <c r="AE38" s="71"/>
      <c r="AF38" s="71"/>
      <c r="AG38" s="71"/>
      <c r="AH38" s="71"/>
      <c r="AI38" s="6">
        <f t="shared" si="1"/>
        <v>147</v>
      </c>
    </row>
    <row r="39" spans="1:38" x14ac:dyDescent="0.35">
      <c r="A39" s="171"/>
      <c r="B39" s="170"/>
      <c r="C39" s="170"/>
      <c r="D39" s="53" t="s">
        <v>142</v>
      </c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86"/>
      <c r="W39" s="86">
        <v>1055</v>
      </c>
      <c r="X39" s="71"/>
      <c r="Y39" s="71"/>
      <c r="Z39" s="71"/>
      <c r="AA39" s="71"/>
      <c r="AB39" s="71"/>
      <c r="AC39" s="71"/>
      <c r="AD39" s="86"/>
      <c r="AE39" s="71"/>
      <c r="AF39" s="71"/>
      <c r="AG39" s="71"/>
      <c r="AH39" s="71"/>
      <c r="AI39" s="6">
        <f t="shared" si="1"/>
        <v>1055</v>
      </c>
    </row>
    <row r="40" spans="1:38" x14ac:dyDescent="0.35">
      <c r="A40" s="171"/>
      <c r="B40" s="170"/>
      <c r="C40" s="170"/>
      <c r="D40" s="4" t="s">
        <v>151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86">
        <v>195</v>
      </c>
      <c r="W40" s="86">
        <v>310</v>
      </c>
      <c r="X40" s="71"/>
      <c r="Y40" s="71"/>
      <c r="Z40" s="71"/>
      <c r="AA40" s="71"/>
      <c r="AB40" s="71"/>
      <c r="AC40" s="71"/>
      <c r="AD40" s="86">
        <v>876</v>
      </c>
      <c r="AE40" s="71"/>
      <c r="AF40" s="71"/>
      <c r="AG40" s="71"/>
      <c r="AH40" s="71"/>
      <c r="AI40" s="6">
        <f t="shared" si="1"/>
        <v>1381</v>
      </c>
    </row>
    <row r="41" spans="1:38" x14ac:dyDescent="0.35">
      <c r="A41" s="171"/>
      <c r="B41" s="170"/>
      <c r="C41" s="170"/>
      <c r="D41" s="67" t="s">
        <v>152</v>
      </c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>
        <v>400</v>
      </c>
      <c r="V41" s="86">
        <v>493</v>
      </c>
      <c r="W41" s="86">
        <v>1010</v>
      </c>
      <c r="X41" s="71"/>
      <c r="Y41" s="71"/>
      <c r="Z41" s="71"/>
      <c r="AA41" s="71"/>
      <c r="AB41" s="71"/>
      <c r="AC41" s="71"/>
      <c r="AD41" s="86"/>
      <c r="AE41" s="71"/>
      <c r="AF41" s="71"/>
      <c r="AG41" s="71"/>
      <c r="AH41" s="71"/>
      <c r="AI41" s="6">
        <f t="shared" si="1"/>
        <v>1903</v>
      </c>
    </row>
    <row r="42" spans="1:38" ht="36" x14ac:dyDescent="0.35">
      <c r="A42" s="171"/>
      <c r="B42" s="170"/>
      <c r="C42" s="170"/>
      <c r="D42" s="68" t="s">
        <v>153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86">
        <v>150</v>
      </c>
      <c r="W42" s="86"/>
      <c r="X42" s="71"/>
      <c r="Y42" s="71"/>
      <c r="Z42" s="71">
        <v>250</v>
      </c>
      <c r="AA42" s="71"/>
      <c r="AB42" s="71"/>
      <c r="AC42" s="71"/>
      <c r="AD42" s="86"/>
      <c r="AE42" s="71"/>
      <c r="AF42" s="71"/>
      <c r="AG42" s="71"/>
      <c r="AH42" s="71"/>
      <c r="AI42" s="6">
        <f t="shared" si="1"/>
        <v>400</v>
      </c>
    </row>
    <row r="43" spans="1:38" x14ac:dyDescent="0.35">
      <c r="A43" s="171"/>
      <c r="B43" s="170"/>
      <c r="C43" s="170"/>
      <c r="D43" s="52" t="s">
        <v>39</v>
      </c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86">
        <v>70</v>
      </c>
      <c r="W43" s="86"/>
      <c r="X43" s="71"/>
      <c r="Y43" s="71"/>
      <c r="Z43" s="71">
        <v>80</v>
      </c>
      <c r="AA43" s="71"/>
      <c r="AB43" s="71"/>
      <c r="AC43" s="71"/>
      <c r="AD43" s="86"/>
      <c r="AE43" s="71"/>
      <c r="AF43" s="71"/>
      <c r="AG43" s="71"/>
      <c r="AH43" s="71"/>
      <c r="AI43" s="6">
        <f t="shared" si="1"/>
        <v>150</v>
      </c>
    </row>
    <row r="44" spans="1:38" x14ac:dyDescent="0.35">
      <c r="A44" s="171"/>
      <c r="B44" s="170"/>
      <c r="C44" s="170"/>
      <c r="D44" s="52" t="s">
        <v>154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86"/>
      <c r="W44" s="86"/>
      <c r="X44" s="71"/>
      <c r="Y44" s="71"/>
      <c r="Z44" s="71">
        <v>150</v>
      </c>
      <c r="AA44" s="71"/>
      <c r="AB44" s="71"/>
      <c r="AC44" s="71"/>
      <c r="AD44" s="86"/>
      <c r="AE44" s="71"/>
      <c r="AF44" s="71"/>
      <c r="AG44" s="71"/>
      <c r="AH44" s="71"/>
      <c r="AI44" s="6">
        <f t="shared" si="1"/>
        <v>150</v>
      </c>
    </row>
    <row r="45" spans="1:38" x14ac:dyDescent="0.35">
      <c r="A45" s="171"/>
      <c r="B45" s="170"/>
      <c r="C45" s="170"/>
      <c r="D45" s="69" t="s">
        <v>143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86">
        <v>250</v>
      </c>
      <c r="W45" s="86"/>
      <c r="X45" s="71"/>
      <c r="Y45" s="71"/>
      <c r="Z45" s="71">
        <v>1750</v>
      </c>
      <c r="AA45" s="71"/>
      <c r="AB45" s="71"/>
      <c r="AC45" s="71"/>
      <c r="AD45" s="86"/>
      <c r="AE45" s="71"/>
      <c r="AF45" s="71"/>
      <c r="AG45" s="71"/>
      <c r="AH45" s="71"/>
      <c r="AI45" s="6">
        <f t="shared" si="1"/>
        <v>2000</v>
      </c>
    </row>
    <row r="46" spans="1:38" ht="36" x14ac:dyDescent="0.35">
      <c r="A46" s="171"/>
      <c r="B46" s="170"/>
      <c r="C46" s="148"/>
      <c r="D46" s="55" t="s">
        <v>155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77">
        <v>1020</v>
      </c>
      <c r="W46" s="77">
        <v>340</v>
      </c>
      <c r="X46" s="57"/>
      <c r="Y46" s="57"/>
      <c r="Z46" s="57"/>
      <c r="AA46" s="57"/>
      <c r="AB46" s="57"/>
      <c r="AC46" s="57"/>
      <c r="AD46" s="77"/>
      <c r="AE46" s="57"/>
      <c r="AF46" s="57"/>
      <c r="AG46" s="57"/>
      <c r="AH46" s="57"/>
      <c r="AI46" s="7">
        <f t="shared" si="1"/>
        <v>1360</v>
      </c>
      <c r="AJ46" s="42">
        <f>SUM(AI34:AI46)</f>
        <v>11194</v>
      </c>
    </row>
    <row r="47" spans="1:38" ht="34.799999999999997" x14ac:dyDescent="0.35">
      <c r="A47" s="171"/>
      <c r="B47" s="170"/>
      <c r="C47" s="118" t="s">
        <v>174</v>
      </c>
      <c r="D47" s="119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87">
        <v>1280</v>
      </c>
      <c r="W47" s="87"/>
      <c r="X47" s="72"/>
      <c r="Y47" s="72"/>
      <c r="Z47" s="72"/>
      <c r="AA47" s="120">
        <v>60</v>
      </c>
      <c r="AB47" s="72"/>
      <c r="AC47" s="72"/>
      <c r="AD47" s="87"/>
      <c r="AE47" s="72"/>
      <c r="AF47" s="72"/>
      <c r="AG47" s="72"/>
      <c r="AH47" s="72"/>
      <c r="AI47" s="17">
        <f t="shared" si="1"/>
        <v>1340</v>
      </c>
      <c r="AJ47" s="42">
        <f>AI47</f>
        <v>1340</v>
      </c>
    </row>
    <row r="48" spans="1:38" x14ac:dyDescent="0.35">
      <c r="A48" s="171"/>
      <c r="B48" s="170"/>
      <c r="C48" s="170" t="s">
        <v>156</v>
      </c>
      <c r="D48" s="66" t="s">
        <v>163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88"/>
      <c r="W48" s="88"/>
      <c r="X48" s="70"/>
      <c r="Y48" s="70"/>
      <c r="Z48" s="70"/>
      <c r="AA48" s="70"/>
      <c r="AB48" s="70"/>
      <c r="AC48" s="70"/>
      <c r="AD48" s="88">
        <v>360</v>
      </c>
      <c r="AE48" s="70"/>
      <c r="AF48" s="70"/>
      <c r="AG48" s="70"/>
      <c r="AH48" s="70"/>
      <c r="AI48" s="5">
        <f>SUM(G48:AG48)</f>
        <v>360</v>
      </c>
      <c r="AJ48" s="42"/>
    </row>
    <row r="49" spans="1:38" ht="37.5" customHeight="1" x14ac:dyDescent="0.35">
      <c r="A49" s="171"/>
      <c r="B49" s="170"/>
      <c r="C49" s="170"/>
      <c r="D49" s="121" t="s">
        <v>157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5"/>
      <c r="W49" s="75"/>
      <c r="X49" s="73"/>
      <c r="Y49" s="73"/>
      <c r="Z49" s="73"/>
      <c r="AA49" s="73"/>
      <c r="AB49" s="73"/>
      <c r="AC49" s="73"/>
      <c r="AD49" s="75">
        <v>2500</v>
      </c>
      <c r="AE49" s="73"/>
      <c r="AF49" s="73"/>
      <c r="AG49" s="73"/>
      <c r="AH49" s="73"/>
      <c r="AI49" s="44">
        <f t="shared" si="1"/>
        <v>2500</v>
      </c>
    </row>
    <row r="50" spans="1:38" ht="36" x14ac:dyDescent="0.35">
      <c r="A50" s="171"/>
      <c r="B50" s="170"/>
      <c r="C50" s="170"/>
      <c r="D50" s="65" t="s">
        <v>158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86">
        <v>1750</v>
      </c>
      <c r="W50" s="86">
        <v>750</v>
      </c>
      <c r="X50" s="71"/>
      <c r="Y50" s="71"/>
      <c r="Z50" s="71"/>
      <c r="AA50" s="71"/>
      <c r="AB50" s="71"/>
      <c r="AC50" s="71"/>
      <c r="AD50" s="86">
        <v>1250</v>
      </c>
      <c r="AE50" s="71"/>
      <c r="AF50" s="71"/>
      <c r="AG50" s="71"/>
      <c r="AH50" s="71"/>
      <c r="AI50" s="6">
        <f t="shared" si="1"/>
        <v>3750</v>
      </c>
      <c r="AJ50" s="42">
        <f>SUM(AI48:AI50)</f>
        <v>6610</v>
      </c>
      <c r="AK50" s="116">
        <f>SUM(AI34:AI50)</f>
        <v>19144</v>
      </c>
      <c r="AL50" s="42"/>
    </row>
    <row r="51" spans="1:38" s="117" customFormat="1" ht="17.399999999999999" x14ac:dyDescent="0.3">
      <c r="A51" s="146" t="s">
        <v>58</v>
      </c>
      <c r="B51" s="146"/>
      <c r="C51" s="146"/>
      <c r="D51" s="146"/>
      <c r="E51" s="17"/>
      <c r="F51" s="17">
        <f>(F6*E6)+(F7*E7)+F12</f>
        <v>247.5</v>
      </c>
      <c r="G51" s="17">
        <f t="shared" ref="G51:AG51" si="2">((G8*$E$8)+(G9*$E$9)+(G10*$E$10)+(G11*$E$11))+SUM(G12:G50)</f>
        <v>819</v>
      </c>
      <c r="H51" s="17">
        <f t="shared" si="2"/>
        <v>1417.5</v>
      </c>
      <c r="I51" s="17">
        <f t="shared" si="2"/>
        <v>1104</v>
      </c>
      <c r="J51" s="17">
        <f t="shared" si="2"/>
        <v>961.5</v>
      </c>
      <c r="K51" s="17">
        <f t="shared" si="2"/>
        <v>879</v>
      </c>
      <c r="L51" s="17">
        <f t="shared" si="2"/>
        <v>724.5</v>
      </c>
      <c r="M51" s="17">
        <f t="shared" si="2"/>
        <v>960.5</v>
      </c>
      <c r="N51" s="17">
        <f t="shared" si="2"/>
        <v>1338</v>
      </c>
      <c r="O51" s="17">
        <f t="shared" si="2"/>
        <v>1221.5</v>
      </c>
      <c r="P51" s="17">
        <f t="shared" si="2"/>
        <v>1382</v>
      </c>
      <c r="Q51" s="17">
        <f t="shared" si="2"/>
        <v>589</v>
      </c>
      <c r="R51" s="17">
        <f t="shared" si="2"/>
        <v>216.5</v>
      </c>
      <c r="S51" s="17">
        <f t="shared" si="2"/>
        <v>322.5</v>
      </c>
      <c r="T51" s="17">
        <f t="shared" si="2"/>
        <v>361</v>
      </c>
      <c r="U51" s="17">
        <f t="shared" si="2"/>
        <v>4168</v>
      </c>
      <c r="V51" s="17">
        <f t="shared" si="2"/>
        <v>10746.5</v>
      </c>
      <c r="W51" s="17">
        <f t="shared" si="2"/>
        <v>6065</v>
      </c>
      <c r="X51" s="17">
        <f t="shared" si="2"/>
        <v>658</v>
      </c>
      <c r="Y51" s="17">
        <f t="shared" si="2"/>
        <v>6451.5</v>
      </c>
      <c r="Z51" s="17">
        <f t="shared" si="2"/>
        <v>3736.5</v>
      </c>
      <c r="AA51" s="17">
        <f t="shared" si="2"/>
        <v>229.5</v>
      </c>
      <c r="AB51" s="17">
        <f t="shared" si="2"/>
        <v>649</v>
      </c>
      <c r="AC51" s="17">
        <f t="shared" si="2"/>
        <v>210</v>
      </c>
      <c r="AD51" s="17">
        <f t="shared" si="2"/>
        <v>8081.5</v>
      </c>
      <c r="AE51" s="17">
        <f t="shared" si="2"/>
        <v>335</v>
      </c>
      <c r="AF51" s="17">
        <f t="shared" si="2"/>
        <v>479.5</v>
      </c>
      <c r="AG51" s="17">
        <f t="shared" si="2"/>
        <v>201</v>
      </c>
      <c r="AH51" s="17"/>
      <c r="AI51" s="17">
        <f>SUM(AI6:AI50)</f>
        <v>54555</v>
      </c>
      <c r="AJ51" s="116"/>
      <c r="AK51" s="116"/>
    </row>
    <row r="52" spans="1:38" x14ac:dyDescent="0.35">
      <c r="A52" s="12"/>
      <c r="B52" s="12"/>
      <c r="C52" s="12"/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89"/>
      <c r="W52" s="89"/>
      <c r="X52" s="13"/>
      <c r="Y52" s="13"/>
      <c r="Z52" s="13"/>
      <c r="AA52" s="13"/>
      <c r="AB52" s="13"/>
      <c r="AC52" s="13"/>
      <c r="AD52" s="89"/>
      <c r="AE52" s="13"/>
      <c r="AF52" s="13"/>
      <c r="AG52" s="13"/>
      <c r="AH52" s="13"/>
      <c r="AI52" s="14"/>
      <c r="AJ52" s="42"/>
    </row>
    <row r="53" spans="1:38" x14ac:dyDescent="0.35">
      <c r="A53" s="12"/>
      <c r="B53" s="10"/>
      <c r="C53" s="8"/>
      <c r="D53" s="90"/>
      <c r="AJ53" s="42"/>
    </row>
    <row r="54" spans="1:38" x14ac:dyDescent="0.35">
      <c r="A54" s="9"/>
    </row>
    <row r="64" spans="1:38" x14ac:dyDescent="0.35">
      <c r="AI64" s="38"/>
    </row>
  </sheetData>
  <mergeCells count="33">
    <mergeCell ref="B34:B50"/>
    <mergeCell ref="A34:A50"/>
    <mergeCell ref="C48:C50"/>
    <mergeCell ref="C34:C46"/>
    <mergeCell ref="C12:D12"/>
    <mergeCell ref="C28:C33"/>
    <mergeCell ref="B5:D5"/>
    <mergeCell ref="G5:X5"/>
    <mergeCell ref="B13:B33"/>
    <mergeCell ref="A13:A33"/>
    <mergeCell ref="C10:D10"/>
    <mergeCell ref="C11:D11"/>
    <mergeCell ref="A6:A11"/>
    <mergeCell ref="B6:B11"/>
    <mergeCell ref="C6:D6"/>
    <mergeCell ref="C7:D7"/>
    <mergeCell ref="C15:C26"/>
    <mergeCell ref="A51:D51"/>
    <mergeCell ref="C13:C14"/>
    <mergeCell ref="A1:AI1"/>
    <mergeCell ref="AH3:AH4"/>
    <mergeCell ref="AI3:AI4"/>
    <mergeCell ref="C8:D8"/>
    <mergeCell ref="C9:D9"/>
    <mergeCell ref="G3:X3"/>
    <mergeCell ref="E3:E4"/>
    <mergeCell ref="Y3:AB3"/>
    <mergeCell ref="AC3:AG3"/>
    <mergeCell ref="A3:A4"/>
    <mergeCell ref="B3:D4"/>
    <mergeCell ref="Y5:AB5"/>
    <mergeCell ref="AC5:AG5"/>
    <mergeCell ref="F3:F4"/>
  </mergeCells>
  <pageMargins left="0" right="0" top="0.78740157480314965" bottom="0" header="0.31496062992125984" footer="0.31496062992125984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zoomScale="70" zoomScaleNormal="70" zoomScalePageLayoutView="70" workbookViewId="0">
      <selection activeCell="I8" sqref="I8"/>
    </sheetView>
  </sheetViews>
  <sheetFormatPr defaultColWidth="9.109375" defaultRowHeight="18" x14ac:dyDescent="0.35"/>
  <cols>
    <col min="1" max="1" width="9.109375" style="1"/>
    <col min="2" max="2" width="15.77734375" style="1" bestFit="1" customWidth="1"/>
    <col min="3" max="3" width="31.88671875" style="1" customWidth="1"/>
    <col min="4" max="4" width="64.109375" style="1" customWidth="1"/>
    <col min="5" max="6" width="14.6640625" style="1" customWidth="1"/>
    <col min="7" max="16" width="9.109375" style="1" customWidth="1"/>
    <col min="17" max="18" width="10.109375" style="1" customWidth="1"/>
    <col min="19" max="21" width="9.109375" style="1" customWidth="1"/>
    <col min="22" max="22" width="9.109375" style="64" customWidth="1"/>
    <col min="23" max="23" width="9.77734375" style="64" customWidth="1"/>
    <col min="24" max="27" width="9.109375" style="1" customWidth="1"/>
    <col min="28" max="28" width="12.88671875" style="1" bestFit="1" customWidth="1"/>
    <col min="29" max="29" width="11.21875" style="1" customWidth="1"/>
    <col min="30" max="30" width="10.77734375" style="64" customWidth="1"/>
    <col min="31" max="31" width="9.88671875" style="1" customWidth="1"/>
    <col min="32" max="32" width="10.6640625" style="1" customWidth="1"/>
    <col min="33" max="33" width="9.6640625" style="1" bestFit="1" customWidth="1"/>
    <col min="34" max="34" width="12.21875" style="1" customWidth="1"/>
    <col min="35" max="35" width="18.88671875" style="37" customWidth="1"/>
    <col min="36" max="37" width="10.109375" style="1" bestFit="1" customWidth="1"/>
    <col min="38" max="16384" width="9.109375" style="1"/>
  </cols>
  <sheetData>
    <row r="1" spans="1:37" ht="24.6" x14ac:dyDescent="0.4">
      <c r="A1" s="149" t="s">
        <v>62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</row>
    <row r="3" spans="1:37" x14ac:dyDescent="0.35">
      <c r="A3" s="161" t="s">
        <v>5</v>
      </c>
      <c r="B3" s="146" t="s">
        <v>40</v>
      </c>
      <c r="C3" s="146"/>
      <c r="D3" s="146"/>
      <c r="E3" s="157" t="s">
        <v>3</v>
      </c>
      <c r="F3" s="166" t="s">
        <v>160</v>
      </c>
      <c r="G3" s="156" t="s">
        <v>41</v>
      </c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 t="s">
        <v>42</v>
      </c>
      <c r="Z3" s="156"/>
      <c r="AA3" s="156"/>
      <c r="AB3" s="156"/>
      <c r="AC3" s="158" t="s">
        <v>43</v>
      </c>
      <c r="AD3" s="159"/>
      <c r="AE3" s="159"/>
      <c r="AF3" s="159"/>
      <c r="AG3" s="160"/>
      <c r="AH3" s="147" t="s">
        <v>44</v>
      </c>
      <c r="AI3" s="150" t="s">
        <v>45</v>
      </c>
    </row>
    <row r="4" spans="1:37" ht="199.5" customHeight="1" x14ac:dyDescent="0.35">
      <c r="A4" s="162"/>
      <c r="B4" s="146"/>
      <c r="C4" s="146"/>
      <c r="D4" s="146"/>
      <c r="E4" s="157"/>
      <c r="F4" s="148"/>
      <c r="G4" s="3" t="s">
        <v>7</v>
      </c>
      <c r="H4" s="16" t="s">
        <v>6</v>
      </c>
      <c r="I4" s="16" t="s">
        <v>26</v>
      </c>
      <c r="J4" s="16" t="s">
        <v>8</v>
      </c>
      <c r="K4" s="3" t="s">
        <v>9</v>
      </c>
      <c r="L4" s="16" t="s">
        <v>27</v>
      </c>
      <c r="M4" s="3" t="s">
        <v>16</v>
      </c>
      <c r="N4" s="3" t="s">
        <v>11</v>
      </c>
      <c r="O4" s="3" t="s">
        <v>12</v>
      </c>
      <c r="P4" s="3" t="s">
        <v>15</v>
      </c>
      <c r="Q4" s="3" t="s">
        <v>13</v>
      </c>
      <c r="R4" s="3" t="s">
        <v>28</v>
      </c>
      <c r="S4" s="3" t="s">
        <v>29</v>
      </c>
      <c r="T4" s="3" t="s">
        <v>31</v>
      </c>
      <c r="U4" s="3" t="s">
        <v>14</v>
      </c>
      <c r="V4" s="16" t="s">
        <v>21</v>
      </c>
      <c r="W4" s="16" t="s">
        <v>20</v>
      </c>
      <c r="X4" s="3" t="s">
        <v>10</v>
      </c>
      <c r="Y4" s="3" t="s">
        <v>17</v>
      </c>
      <c r="Z4" s="3" t="s">
        <v>19</v>
      </c>
      <c r="AA4" s="16" t="s">
        <v>30</v>
      </c>
      <c r="AB4" s="3" t="s">
        <v>18</v>
      </c>
      <c r="AC4" s="15" t="s">
        <v>22</v>
      </c>
      <c r="AD4" s="85" t="s">
        <v>23</v>
      </c>
      <c r="AE4" s="15" t="s">
        <v>24</v>
      </c>
      <c r="AF4" s="15" t="s">
        <v>25</v>
      </c>
      <c r="AG4" s="15" t="s">
        <v>57</v>
      </c>
      <c r="AH4" s="148"/>
      <c r="AI4" s="151"/>
    </row>
    <row r="5" spans="1:37" x14ac:dyDescent="0.35">
      <c r="A5" s="93">
        <v>1</v>
      </c>
      <c r="B5" s="167">
        <v>2</v>
      </c>
      <c r="C5" s="168"/>
      <c r="D5" s="169"/>
      <c r="E5" s="92">
        <v>3</v>
      </c>
      <c r="F5" s="95"/>
      <c r="G5" s="163">
        <v>4</v>
      </c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5"/>
      <c r="Y5" s="163">
        <v>5</v>
      </c>
      <c r="Z5" s="164"/>
      <c r="AA5" s="164"/>
      <c r="AB5" s="165"/>
      <c r="AC5" s="163">
        <v>6</v>
      </c>
      <c r="AD5" s="164"/>
      <c r="AE5" s="164"/>
      <c r="AF5" s="164"/>
      <c r="AG5" s="165"/>
      <c r="AH5" s="94">
        <v>7</v>
      </c>
      <c r="AI5" s="46">
        <v>8</v>
      </c>
    </row>
    <row r="6" spans="1:37" x14ac:dyDescent="0.35">
      <c r="A6" s="161" t="s">
        <v>47</v>
      </c>
      <c r="B6" s="174" t="s">
        <v>63</v>
      </c>
      <c r="C6" s="177" t="s">
        <v>161</v>
      </c>
      <c r="D6" s="178"/>
      <c r="E6" s="96">
        <v>40</v>
      </c>
      <c r="F6" s="97">
        <v>1</v>
      </c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6">
        <v>1</v>
      </c>
      <c r="AI6" s="99">
        <f>AH6*E6</f>
        <v>40</v>
      </c>
    </row>
    <row r="7" spans="1:37" x14ac:dyDescent="0.35">
      <c r="A7" s="171"/>
      <c r="B7" s="175"/>
      <c r="C7" s="179" t="s">
        <v>162</v>
      </c>
      <c r="D7" s="180"/>
      <c r="E7" s="100">
        <v>25</v>
      </c>
      <c r="F7" s="101">
        <v>5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0">
        <v>5</v>
      </c>
      <c r="AI7" s="103">
        <f>AH7*E7</f>
        <v>125</v>
      </c>
    </row>
    <row r="8" spans="1:37" ht="75.150000000000006" customHeight="1" x14ac:dyDescent="0.35">
      <c r="A8" s="171"/>
      <c r="B8" s="175"/>
      <c r="C8" s="152" t="s">
        <v>0</v>
      </c>
      <c r="D8" s="153"/>
      <c r="E8" s="104">
        <v>15</v>
      </c>
      <c r="F8" s="104"/>
      <c r="G8" s="105">
        <v>4</v>
      </c>
      <c r="H8" s="105">
        <v>3</v>
      </c>
      <c r="I8" s="105">
        <v>4</v>
      </c>
      <c r="J8" s="105">
        <v>3</v>
      </c>
      <c r="K8" s="105">
        <v>4</v>
      </c>
      <c r="L8" s="105">
        <v>3</v>
      </c>
      <c r="M8" s="105">
        <v>4</v>
      </c>
      <c r="N8" s="105">
        <v>4</v>
      </c>
      <c r="O8" s="105">
        <v>4</v>
      </c>
      <c r="P8" s="105">
        <v>4</v>
      </c>
      <c r="Q8" s="105">
        <v>2</v>
      </c>
      <c r="R8" s="105">
        <v>2</v>
      </c>
      <c r="S8" s="105">
        <v>3</v>
      </c>
      <c r="T8" s="105">
        <v>4</v>
      </c>
      <c r="U8" s="105">
        <v>4</v>
      </c>
      <c r="V8" s="105">
        <v>3</v>
      </c>
      <c r="W8" s="105">
        <v>4</v>
      </c>
      <c r="X8" s="105">
        <v>4</v>
      </c>
      <c r="Y8" s="105">
        <v>4</v>
      </c>
      <c r="Z8" s="105">
        <v>4</v>
      </c>
      <c r="AA8" s="105">
        <v>1</v>
      </c>
      <c r="AB8" s="105">
        <v>2</v>
      </c>
      <c r="AC8" s="105">
        <v>4</v>
      </c>
      <c r="AD8" s="105">
        <v>4</v>
      </c>
      <c r="AE8" s="105">
        <v>4</v>
      </c>
      <c r="AF8" s="105">
        <v>2</v>
      </c>
      <c r="AG8" s="105">
        <v>4</v>
      </c>
      <c r="AH8" s="104">
        <f>SUM(G8:AG8)</f>
        <v>92</v>
      </c>
      <c r="AI8" s="104">
        <f>E8*AH8</f>
        <v>1380</v>
      </c>
    </row>
    <row r="9" spans="1:37" ht="75.150000000000006" customHeight="1" x14ac:dyDescent="0.35">
      <c r="A9" s="171"/>
      <c r="B9" s="175"/>
      <c r="C9" s="154" t="s">
        <v>1</v>
      </c>
      <c r="D9" s="155"/>
      <c r="E9" s="106">
        <v>12</v>
      </c>
      <c r="F9" s="106"/>
      <c r="G9" s="107">
        <v>13</v>
      </c>
      <c r="H9" s="107">
        <v>20</v>
      </c>
      <c r="I9" s="107">
        <v>18</v>
      </c>
      <c r="J9" s="107">
        <v>13</v>
      </c>
      <c r="K9" s="107">
        <v>13</v>
      </c>
      <c r="L9" s="107">
        <v>8</v>
      </c>
      <c r="M9" s="107">
        <v>10</v>
      </c>
      <c r="N9" s="107">
        <v>21</v>
      </c>
      <c r="O9" s="107">
        <v>13</v>
      </c>
      <c r="P9" s="107">
        <v>24</v>
      </c>
      <c r="Q9" s="107">
        <v>13</v>
      </c>
      <c r="R9" s="107">
        <v>2</v>
      </c>
      <c r="S9" s="107">
        <v>5</v>
      </c>
      <c r="T9" s="107">
        <v>5</v>
      </c>
      <c r="U9" s="107">
        <v>28</v>
      </c>
      <c r="V9" s="107">
        <v>34</v>
      </c>
      <c r="W9" s="107">
        <v>9</v>
      </c>
      <c r="X9" s="107">
        <v>11</v>
      </c>
      <c r="Y9" s="107">
        <v>30</v>
      </c>
      <c r="Z9" s="107">
        <v>9</v>
      </c>
      <c r="AA9" s="107">
        <v>4</v>
      </c>
      <c r="AB9" s="107">
        <v>8</v>
      </c>
      <c r="AC9" s="107"/>
      <c r="AD9" s="107">
        <v>15</v>
      </c>
      <c r="AE9" s="107"/>
      <c r="AF9" s="107">
        <v>8</v>
      </c>
      <c r="AG9" s="107">
        <v>2</v>
      </c>
      <c r="AH9" s="106">
        <f>SUM(G9:AG9)</f>
        <v>336</v>
      </c>
      <c r="AI9" s="106">
        <f>E9*AH9</f>
        <v>4032</v>
      </c>
    </row>
    <row r="10" spans="1:37" ht="75.150000000000006" customHeight="1" x14ac:dyDescent="0.35">
      <c r="A10" s="171"/>
      <c r="B10" s="175"/>
      <c r="C10" s="154" t="s">
        <v>2</v>
      </c>
      <c r="D10" s="155"/>
      <c r="E10" s="106">
        <v>10</v>
      </c>
      <c r="F10" s="106"/>
      <c r="G10" s="107">
        <v>29</v>
      </c>
      <c r="H10" s="107">
        <v>66</v>
      </c>
      <c r="I10" s="107">
        <v>46</v>
      </c>
      <c r="J10" s="107">
        <v>44</v>
      </c>
      <c r="K10" s="107">
        <v>35</v>
      </c>
      <c r="L10" s="107">
        <v>20</v>
      </c>
      <c r="M10" s="107">
        <v>40</v>
      </c>
      <c r="N10" s="107">
        <v>58</v>
      </c>
      <c r="O10" s="107">
        <v>25</v>
      </c>
      <c r="P10" s="107">
        <v>54</v>
      </c>
      <c r="Q10" s="107">
        <v>18</v>
      </c>
      <c r="R10" s="107">
        <v>7</v>
      </c>
      <c r="S10" s="107">
        <v>9</v>
      </c>
      <c r="T10" s="107">
        <v>8</v>
      </c>
      <c r="U10" s="107">
        <v>133</v>
      </c>
      <c r="V10" s="107">
        <v>152</v>
      </c>
      <c r="W10" s="107">
        <v>22</v>
      </c>
      <c r="X10" s="107">
        <v>23</v>
      </c>
      <c r="Y10" s="107">
        <v>73</v>
      </c>
      <c r="Z10" s="107">
        <v>5</v>
      </c>
      <c r="AA10" s="107">
        <v>5</v>
      </c>
      <c r="AB10" s="107">
        <v>28</v>
      </c>
      <c r="AC10" s="107">
        <v>8</v>
      </c>
      <c r="AD10" s="107">
        <v>15</v>
      </c>
      <c r="AE10" s="107">
        <v>11</v>
      </c>
      <c r="AF10" s="107">
        <v>16</v>
      </c>
      <c r="AG10" s="107">
        <v>5</v>
      </c>
      <c r="AH10" s="106">
        <f>SUM(G10:AG10)</f>
        <v>955</v>
      </c>
      <c r="AI10" s="106">
        <f>E10*AH10</f>
        <v>9550</v>
      </c>
    </row>
    <row r="11" spans="1:37" ht="37.5" customHeight="1" x14ac:dyDescent="0.35">
      <c r="A11" s="162"/>
      <c r="B11" s="176"/>
      <c r="C11" s="138" t="s">
        <v>4</v>
      </c>
      <c r="D11" s="139"/>
      <c r="E11" s="108">
        <v>7</v>
      </c>
      <c r="F11" s="108"/>
      <c r="G11" s="109"/>
      <c r="H11" s="109"/>
      <c r="I11" s="109"/>
      <c r="J11" s="109"/>
      <c r="K11" s="109"/>
      <c r="L11" s="109"/>
      <c r="M11" s="109">
        <v>1</v>
      </c>
      <c r="N11" s="109"/>
      <c r="O11" s="109">
        <v>25</v>
      </c>
      <c r="P11" s="109"/>
      <c r="Q11" s="109"/>
      <c r="R11" s="109">
        <v>1</v>
      </c>
      <c r="S11" s="109"/>
      <c r="T11" s="109">
        <v>2</v>
      </c>
      <c r="U11" s="109">
        <v>32</v>
      </c>
      <c r="V11" s="109">
        <v>34</v>
      </c>
      <c r="W11" s="109">
        <v>16</v>
      </c>
      <c r="X11" s="109"/>
      <c r="Y11" s="109">
        <v>13</v>
      </c>
      <c r="Z11" s="109">
        <v>39</v>
      </c>
      <c r="AA11" s="109"/>
      <c r="AB11" s="109"/>
      <c r="AC11" s="109"/>
      <c r="AD11" s="109">
        <v>107</v>
      </c>
      <c r="AE11" s="109"/>
      <c r="AF11" s="109">
        <v>1</v>
      </c>
      <c r="AG11" s="109"/>
      <c r="AH11" s="108">
        <f>SUM(G11:AG11)</f>
        <v>271</v>
      </c>
      <c r="AI11" s="108">
        <f>E11*AH11</f>
        <v>1897</v>
      </c>
      <c r="AJ11" s="42"/>
      <c r="AK11" s="42"/>
    </row>
    <row r="12" spans="1:37" ht="34.799999999999997" x14ac:dyDescent="0.35">
      <c r="A12" s="110" t="s">
        <v>48</v>
      </c>
      <c r="B12" s="111" t="s">
        <v>60</v>
      </c>
      <c r="C12" s="181" t="s">
        <v>61</v>
      </c>
      <c r="D12" s="182"/>
      <c r="E12" s="112"/>
      <c r="F12" s="113">
        <f>0.5*((F6*E6)+(F7*E7))</f>
        <v>82.5</v>
      </c>
      <c r="G12" s="113">
        <f>0.5*((G8*$E$8)+(G9*$E$9)+(G10*$E$10)+(G11*$E$11))</f>
        <v>253</v>
      </c>
      <c r="H12" s="113">
        <f t="shared" ref="H12:AG12" si="0">0.5*((H8*$E$8)+(H9*$E$9)+(H10*$E$10)+(H11*$E$11))</f>
        <v>472.5</v>
      </c>
      <c r="I12" s="113">
        <f t="shared" si="0"/>
        <v>368</v>
      </c>
      <c r="J12" s="113">
        <f t="shared" si="0"/>
        <v>320.5</v>
      </c>
      <c r="K12" s="113">
        <f t="shared" si="0"/>
        <v>283</v>
      </c>
      <c r="L12" s="113">
        <f t="shared" si="0"/>
        <v>170.5</v>
      </c>
      <c r="M12" s="113">
        <f t="shared" si="0"/>
        <v>293.5</v>
      </c>
      <c r="N12" s="113">
        <f t="shared" si="0"/>
        <v>446</v>
      </c>
      <c r="O12" s="113">
        <f t="shared" si="0"/>
        <v>320.5</v>
      </c>
      <c r="P12" s="113">
        <f t="shared" si="0"/>
        <v>444</v>
      </c>
      <c r="Q12" s="113">
        <f t="shared" si="0"/>
        <v>183</v>
      </c>
      <c r="R12" s="113">
        <f t="shared" si="0"/>
        <v>65.5</v>
      </c>
      <c r="S12" s="113">
        <f t="shared" si="0"/>
        <v>97.5</v>
      </c>
      <c r="T12" s="113">
        <f t="shared" si="0"/>
        <v>107</v>
      </c>
      <c r="U12" s="113">
        <f t="shared" si="0"/>
        <v>975</v>
      </c>
      <c r="V12" s="113">
        <f t="shared" si="0"/>
        <v>1105.5</v>
      </c>
      <c r="W12" s="113">
        <f t="shared" si="0"/>
        <v>250</v>
      </c>
      <c r="X12" s="113">
        <f t="shared" si="0"/>
        <v>211</v>
      </c>
      <c r="Y12" s="113">
        <f t="shared" si="0"/>
        <v>620.5</v>
      </c>
      <c r="Z12" s="113">
        <f t="shared" si="0"/>
        <v>245.5</v>
      </c>
      <c r="AA12" s="113">
        <f t="shared" si="0"/>
        <v>56.5</v>
      </c>
      <c r="AB12" s="113">
        <f t="shared" si="0"/>
        <v>203</v>
      </c>
      <c r="AC12" s="113">
        <f t="shared" si="0"/>
        <v>70</v>
      </c>
      <c r="AD12" s="113">
        <f t="shared" si="0"/>
        <v>569.5</v>
      </c>
      <c r="AE12" s="113">
        <f t="shared" si="0"/>
        <v>85</v>
      </c>
      <c r="AF12" s="113">
        <f t="shared" si="0"/>
        <v>146.5</v>
      </c>
      <c r="AG12" s="113">
        <f t="shared" si="0"/>
        <v>67</v>
      </c>
      <c r="AH12" s="113"/>
      <c r="AI12" s="112">
        <f>SUM(F12:AG12)</f>
        <v>8512</v>
      </c>
      <c r="AJ12" s="42"/>
      <c r="AK12" s="42"/>
    </row>
    <row r="13" spans="1:37" ht="18.75" customHeight="1" x14ac:dyDescent="0.35">
      <c r="A13" s="161" t="s">
        <v>59</v>
      </c>
      <c r="B13" s="147" t="s">
        <v>46</v>
      </c>
      <c r="C13" s="147" t="s">
        <v>32</v>
      </c>
      <c r="D13" s="49" t="s">
        <v>144</v>
      </c>
      <c r="E13" s="5"/>
      <c r="F13" s="5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88">
        <v>30</v>
      </c>
      <c r="W13" s="88">
        <v>20</v>
      </c>
      <c r="X13" s="70"/>
      <c r="Y13" s="70"/>
      <c r="Z13" s="70"/>
      <c r="AA13" s="70"/>
      <c r="AB13" s="70"/>
      <c r="AC13" s="70"/>
      <c r="AD13" s="88">
        <v>50</v>
      </c>
      <c r="AE13" s="70"/>
      <c r="AF13" s="70"/>
      <c r="AG13" s="70"/>
      <c r="AH13" s="5"/>
      <c r="AI13" s="5">
        <f>SUM(G13:AG13)</f>
        <v>100</v>
      </c>
      <c r="AJ13" s="42"/>
    </row>
    <row r="14" spans="1:37" s="64" customFormat="1" ht="33.75" customHeight="1" x14ac:dyDescent="0.35">
      <c r="A14" s="171"/>
      <c r="B14" s="170"/>
      <c r="C14" s="148"/>
      <c r="D14" s="78" t="s">
        <v>33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>
        <v>20</v>
      </c>
      <c r="Q14" s="77"/>
      <c r="R14" s="77"/>
      <c r="S14" s="77"/>
      <c r="T14" s="77"/>
      <c r="U14" s="77"/>
      <c r="V14" s="77"/>
      <c r="W14" s="77">
        <v>150</v>
      </c>
      <c r="X14" s="77"/>
      <c r="Y14" s="77">
        <v>40</v>
      </c>
      <c r="Z14" s="77"/>
      <c r="AA14" s="77"/>
      <c r="AB14" s="77"/>
      <c r="AC14" s="77"/>
      <c r="AD14" s="77"/>
      <c r="AE14" s="77"/>
      <c r="AF14" s="77"/>
      <c r="AG14" s="77"/>
      <c r="AH14" s="77"/>
      <c r="AI14" s="79">
        <f t="shared" ref="AI14:AI32" si="1">SUM(G14:AG14)</f>
        <v>210</v>
      </c>
      <c r="AJ14" s="80"/>
    </row>
    <row r="15" spans="1:37" ht="18.75" customHeight="1" x14ac:dyDescent="0.35">
      <c r="A15" s="171"/>
      <c r="B15" s="170"/>
      <c r="C15" s="147" t="s">
        <v>54</v>
      </c>
      <c r="D15" s="49" t="s">
        <v>49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>
        <v>115</v>
      </c>
      <c r="V15" s="88"/>
      <c r="W15" s="88">
        <v>150</v>
      </c>
      <c r="X15" s="70"/>
      <c r="Y15" s="70">
        <v>220</v>
      </c>
      <c r="Z15" s="70"/>
      <c r="AA15" s="70"/>
      <c r="AB15" s="70"/>
      <c r="AC15" s="70"/>
      <c r="AD15" s="88"/>
      <c r="AE15" s="70"/>
      <c r="AF15" s="70"/>
      <c r="AG15" s="70"/>
      <c r="AH15" s="70"/>
      <c r="AI15" s="5">
        <f t="shared" si="1"/>
        <v>485</v>
      </c>
    </row>
    <row r="16" spans="1:37" x14ac:dyDescent="0.35">
      <c r="A16" s="171"/>
      <c r="B16" s="170"/>
      <c r="C16" s="170"/>
      <c r="D16" s="50" t="s">
        <v>50</v>
      </c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5">
        <v>100</v>
      </c>
      <c r="W16" s="75"/>
      <c r="X16" s="73"/>
      <c r="Y16" s="73">
        <v>110</v>
      </c>
      <c r="Z16" s="73"/>
      <c r="AA16" s="73"/>
      <c r="AB16" s="73"/>
      <c r="AC16" s="73"/>
      <c r="AD16" s="75"/>
      <c r="AE16" s="73"/>
      <c r="AF16" s="73"/>
      <c r="AG16" s="73"/>
      <c r="AH16" s="73"/>
      <c r="AI16" s="44">
        <f t="shared" si="1"/>
        <v>210</v>
      </c>
    </row>
    <row r="17" spans="1:37" x14ac:dyDescent="0.35">
      <c r="A17" s="171"/>
      <c r="B17" s="170"/>
      <c r="C17" s="170"/>
      <c r="D17" s="51" t="s">
        <v>51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5">
        <v>80</v>
      </c>
      <c r="W17" s="75"/>
      <c r="X17" s="73"/>
      <c r="Y17" s="73">
        <v>115</v>
      </c>
      <c r="Z17" s="73"/>
      <c r="AA17" s="73"/>
      <c r="AB17" s="73"/>
      <c r="AC17" s="73"/>
      <c r="AD17" s="75"/>
      <c r="AE17" s="73"/>
      <c r="AF17" s="73"/>
      <c r="AG17" s="73"/>
      <c r="AH17" s="73"/>
      <c r="AI17" s="44">
        <f t="shared" si="1"/>
        <v>195</v>
      </c>
    </row>
    <row r="18" spans="1:37" x14ac:dyDescent="0.35">
      <c r="A18" s="171"/>
      <c r="B18" s="170"/>
      <c r="C18" s="170"/>
      <c r="D18" s="81" t="s">
        <v>64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86"/>
      <c r="W18" s="86"/>
      <c r="X18" s="71"/>
      <c r="Y18" s="71">
        <v>900</v>
      </c>
      <c r="Z18" s="71"/>
      <c r="AA18" s="71"/>
      <c r="AB18" s="71"/>
      <c r="AC18" s="71"/>
      <c r="AD18" s="86"/>
      <c r="AE18" s="71"/>
      <c r="AF18" s="71"/>
      <c r="AG18" s="71"/>
      <c r="AH18" s="71"/>
      <c r="AI18" s="6">
        <f t="shared" si="1"/>
        <v>900</v>
      </c>
      <c r="AJ18" s="42"/>
    </row>
    <row r="19" spans="1:37" x14ac:dyDescent="0.35">
      <c r="A19" s="171"/>
      <c r="B19" s="170"/>
      <c r="C19" s="170"/>
      <c r="D19" s="60" t="s">
        <v>65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86">
        <v>150</v>
      </c>
      <c r="W19" s="86"/>
      <c r="X19" s="71"/>
      <c r="Y19" s="71">
        <v>155</v>
      </c>
      <c r="Z19" s="71"/>
      <c r="AA19" s="71"/>
      <c r="AB19" s="71"/>
      <c r="AC19" s="71"/>
      <c r="AD19" s="86"/>
      <c r="AE19" s="71"/>
      <c r="AF19" s="71"/>
      <c r="AG19" s="71"/>
      <c r="AH19" s="71"/>
      <c r="AI19" s="6">
        <f t="shared" si="1"/>
        <v>305</v>
      </c>
      <c r="AJ19" s="42"/>
    </row>
    <row r="20" spans="1:37" x14ac:dyDescent="0.35">
      <c r="A20" s="171"/>
      <c r="B20" s="170"/>
      <c r="C20" s="170"/>
      <c r="D20" s="59" t="s">
        <v>52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>
        <v>50</v>
      </c>
      <c r="W20" s="75"/>
      <c r="X20" s="75"/>
      <c r="Y20" s="75">
        <v>50</v>
      </c>
      <c r="Z20" s="75"/>
      <c r="AA20" s="75"/>
      <c r="AB20" s="75"/>
      <c r="AC20" s="75"/>
      <c r="AD20" s="75"/>
      <c r="AE20" s="75"/>
      <c r="AF20" s="75"/>
      <c r="AG20" s="75"/>
      <c r="AH20" s="75"/>
      <c r="AI20" s="47">
        <f t="shared" si="1"/>
        <v>100</v>
      </c>
      <c r="AJ20" s="42"/>
    </row>
    <row r="21" spans="1:37" x14ac:dyDescent="0.35">
      <c r="A21" s="171"/>
      <c r="B21" s="170"/>
      <c r="C21" s="170"/>
      <c r="D21" s="61" t="s">
        <v>66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86">
        <v>250</v>
      </c>
      <c r="W21" s="86"/>
      <c r="X21" s="71"/>
      <c r="Y21" s="71">
        <v>2550</v>
      </c>
      <c r="Z21" s="71"/>
      <c r="AA21" s="71"/>
      <c r="AB21" s="71"/>
      <c r="AC21" s="71"/>
      <c r="AD21" s="86"/>
      <c r="AE21" s="71"/>
      <c r="AF21" s="71"/>
      <c r="AG21" s="71"/>
      <c r="AH21" s="71"/>
      <c r="AI21" s="6">
        <f t="shared" si="1"/>
        <v>2800</v>
      </c>
      <c r="AJ21" s="42"/>
    </row>
    <row r="22" spans="1:37" x14ac:dyDescent="0.35">
      <c r="A22" s="171"/>
      <c r="B22" s="170"/>
      <c r="C22" s="170"/>
      <c r="D22" s="62" t="s">
        <v>53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>
        <v>60</v>
      </c>
      <c r="AA22" s="76"/>
      <c r="AB22" s="76"/>
      <c r="AC22" s="76"/>
      <c r="AD22" s="76"/>
      <c r="AE22" s="76"/>
      <c r="AF22" s="76"/>
      <c r="AG22" s="76"/>
      <c r="AH22" s="76"/>
      <c r="AI22" s="43">
        <f t="shared" si="1"/>
        <v>60</v>
      </c>
      <c r="AJ22" s="42"/>
    </row>
    <row r="23" spans="1:37" x14ac:dyDescent="0.35">
      <c r="A23" s="171"/>
      <c r="B23" s="170"/>
      <c r="C23" s="170"/>
      <c r="D23" s="52" t="s">
        <v>35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86">
        <v>25</v>
      </c>
      <c r="W23" s="86">
        <v>150</v>
      </c>
      <c r="X23" s="71"/>
      <c r="Y23" s="71"/>
      <c r="Z23" s="71">
        <v>50</v>
      </c>
      <c r="AA23" s="71"/>
      <c r="AB23" s="71"/>
      <c r="AC23" s="71"/>
      <c r="AD23" s="86"/>
      <c r="AE23" s="71"/>
      <c r="AF23" s="71"/>
      <c r="AG23" s="71"/>
      <c r="AH23" s="71"/>
      <c r="AI23" s="6">
        <f t="shared" si="1"/>
        <v>225</v>
      </c>
      <c r="AJ23" s="42"/>
    </row>
    <row r="24" spans="1:37" x14ac:dyDescent="0.35">
      <c r="A24" s="171"/>
      <c r="B24" s="170"/>
      <c r="C24" s="170"/>
      <c r="D24" s="52" t="s">
        <v>38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86"/>
      <c r="W24" s="86"/>
      <c r="X24" s="71"/>
      <c r="Y24" s="71"/>
      <c r="Z24" s="71">
        <v>40</v>
      </c>
      <c r="AA24" s="71"/>
      <c r="AB24" s="71"/>
      <c r="AC24" s="71"/>
      <c r="AD24" s="86"/>
      <c r="AE24" s="71"/>
      <c r="AF24" s="71"/>
      <c r="AG24" s="71"/>
      <c r="AH24" s="71"/>
      <c r="AI24" s="6">
        <f t="shared" si="1"/>
        <v>40</v>
      </c>
      <c r="AJ24" s="42"/>
    </row>
    <row r="25" spans="1:37" ht="36" x14ac:dyDescent="0.35">
      <c r="A25" s="171"/>
      <c r="B25" s="170"/>
      <c r="C25" s="170"/>
      <c r="D25" s="56" t="s">
        <v>55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86">
        <v>20</v>
      </c>
      <c r="W25" s="86">
        <v>20</v>
      </c>
      <c r="X25" s="71"/>
      <c r="Y25" s="71"/>
      <c r="Z25" s="71"/>
      <c r="AA25" s="71"/>
      <c r="AB25" s="71"/>
      <c r="AC25" s="71"/>
      <c r="AD25" s="86">
        <v>40</v>
      </c>
      <c r="AE25" s="71"/>
      <c r="AF25" s="71"/>
      <c r="AG25" s="71"/>
      <c r="AH25" s="71"/>
      <c r="AI25" s="6">
        <f t="shared" si="1"/>
        <v>80</v>
      </c>
      <c r="AJ25" s="42"/>
    </row>
    <row r="26" spans="1:37" x14ac:dyDescent="0.35">
      <c r="A26" s="171"/>
      <c r="B26" s="170"/>
      <c r="C26" s="148"/>
      <c r="D26" s="55" t="s">
        <v>159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77">
        <v>27</v>
      </c>
      <c r="W26" s="77"/>
      <c r="X26" s="57"/>
      <c r="Y26" s="57"/>
      <c r="Z26" s="57">
        <v>410</v>
      </c>
      <c r="AA26" s="57"/>
      <c r="AB26" s="57"/>
      <c r="AC26" s="57"/>
      <c r="AD26" s="77">
        <v>447</v>
      </c>
      <c r="AE26" s="57"/>
      <c r="AF26" s="57"/>
      <c r="AG26" s="57"/>
      <c r="AH26" s="57"/>
      <c r="AI26" s="7">
        <f t="shared" si="1"/>
        <v>884</v>
      </c>
      <c r="AJ26" s="42"/>
    </row>
    <row r="27" spans="1:37" ht="34.799999999999997" x14ac:dyDescent="0.35">
      <c r="A27" s="171"/>
      <c r="B27" s="170"/>
      <c r="C27" s="92" t="s">
        <v>141</v>
      </c>
      <c r="D27" s="54" t="s">
        <v>145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88">
        <v>590</v>
      </c>
      <c r="W27" s="88">
        <v>350</v>
      </c>
      <c r="X27" s="70"/>
      <c r="Y27" s="70"/>
      <c r="Z27" s="70"/>
      <c r="AA27" s="70"/>
      <c r="AB27" s="70"/>
      <c r="AC27" s="70"/>
      <c r="AD27" s="88">
        <v>500</v>
      </c>
      <c r="AE27" s="70"/>
      <c r="AF27" s="70"/>
      <c r="AG27" s="70"/>
      <c r="AH27" s="70"/>
      <c r="AI27" s="5">
        <f>SUM(G27:AG27)</f>
        <v>1440</v>
      </c>
      <c r="AJ27" s="42"/>
    </row>
    <row r="28" spans="1:37" x14ac:dyDescent="0.35">
      <c r="A28" s="171"/>
      <c r="B28" s="170"/>
      <c r="C28" s="183" t="s">
        <v>140</v>
      </c>
      <c r="D28" s="49" t="s">
        <v>36</v>
      </c>
      <c r="E28" s="70"/>
      <c r="F28" s="70"/>
      <c r="G28" s="70">
        <v>30</v>
      </c>
      <c r="H28" s="70"/>
      <c r="I28" s="70"/>
      <c r="J28" s="70"/>
      <c r="K28" s="70"/>
      <c r="L28" s="70"/>
      <c r="M28" s="70">
        <v>80</v>
      </c>
      <c r="N28" s="70"/>
      <c r="O28" s="70">
        <v>10</v>
      </c>
      <c r="P28" s="70">
        <v>30</v>
      </c>
      <c r="Q28" s="70">
        <v>40</v>
      </c>
      <c r="R28" s="70">
        <v>20</v>
      </c>
      <c r="S28" s="70">
        <v>30</v>
      </c>
      <c r="T28" s="70">
        <v>40</v>
      </c>
      <c r="U28" s="70">
        <v>18</v>
      </c>
      <c r="V28" s="88">
        <v>130</v>
      </c>
      <c r="W28" s="88">
        <v>300</v>
      </c>
      <c r="X28" s="70"/>
      <c r="Y28" s="70"/>
      <c r="Z28" s="70"/>
      <c r="AA28" s="70"/>
      <c r="AB28" s="70">
        <v>40</v>
      </c>
      <c r="AC28" s="70"/>
      <c r="AD28" s="88">
        <v>350</v>
      </c>
      <c r="AE28" s="70"/>
      <c r="AF28" s="70">
        <v>40</v>
      </c>
      <c r="AG28" s="70"/>
      <c r="AH28" s="70"/>
      <c r="AI28" s="5">
        <f t="shared" si="1"/>
        <v>1158</v>
      </c>
    </row>
    <row r="29" spans="1:37" x14ac:dyDescent="0.35">
      <c r="A29" s="171"/>
      <c r="B29" s="170"/>
      <c r="C29" s="184"/>
      <c r="D29" s="63" t="s">
        <v>56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86"/>
      <c r="W29" s="86"/>
      <c r="X29" s="71"/>
      <c r="Y29" s="71"/>
      <c r="Z29" s="71"/>
      <c r="AA29" s="71"/>
      <c r="AB29" s="71"/>
      <c r="AC29" s="71"/>
      <c r="AD29" s="86"/>
      <c r="AE29" s="71">
        <v>80</v>
      </c>
      <c r="AF29" s="71"/>
      <c r="AG29" s="71"/>
      <c r="AH29" s="71"/>
      <c r="AI29" s="6">
        <f t="shared" si="1"/>
        <v>80</v>
      </c>
    </row>
    <row r="30" spans="1:37" s="58" customFormat="1" x14ac:dyDescent="0.35">
      <c r="A30" s="171"/>
      <c r="B30" s="170"/>
      <c r="C30" s="184"/>
      <c r="D30" s="82" t="s">
        <v>146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83">
        <f t="shared" si="1"/>
        <v>0</v>
      </c>
    </row>
    <row r="31" spans="1:37" s="58" customFormat="1" x14ac:dyDescent="0.35">
      <c r="A31" s="171"/>
      <c r="B31" s="170"/>
      <c r="C31" s="184"/>
      <c r="D31" s="82" t="s">
        <v>147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83">
        <f t="shared" si="1"/>
        <v>0</v>
      </c>
    </row>
    <row r="32" spans="1:37" s="58" customFormat="1" x14ac:dyDescent="0.35">
      <c r="A32" s="171"/>
      <c r="B32" s="170"/>
      <c r="C32" s="184"/>
      <c r="D32" s="82" t="s">
        <v>173</v>
      </c>
      <c r="E32" s="74"/>
      <c r="F32" s="74"/>
      <c r="G32" s="74"/>
      <c r="H32" s="74"/>
      <c r="I32" s="74"/>
      <c r="J32" s="74"/>
      <c r="K32" s="74"/>
      <c r="L32" s="74">
        <v>213</v>
      </c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>
        <v>150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83">
        <f t="shared" si="1"/>
        <v>363</v>
      </c>
      <c r="AK32" s="91"/>
    </row>
    <row r="33" spans="1:37" x14ac:dyDescent="0.35">
      <c r="A33" s="171"/>
      <c r="B33" s="170"/>
      <c r="C33" s="185"/>
      <c r="D33" s="55" t="s">
        <v>34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77">
        <v>120</v>
      </c>
      <c r="W33" s="77"/>
      <c r="X33" s="57"/>
      <c r="Y33" s="57"/>
      <c r="Z33" s="57">
        <v>120</v>
      </c>
      <c r="AA33" s="57"/>
      <c r="AB33" s="57"/>
      <c r="AC33" s="57"/>
      <c r="AD33" s="77"/>
      <c r="AE33" s="57"/>
      <c r="AF33" s="57"/>
      <c r="AG33" s="57"/>
      <c r="AH33" s="57"/>
      <c r="AI33" s="7">
        <f>SUM(G33:AG33)</f>
        <v>240</v>
      </c>
      <c r="AJ33" s="42"/>
      <c r="AK33" s="42"/>
    </row>
    <row r="34" spans="1:37" s="117" customFormat="1" ht="17.399999999999999" x14ac:dyDescent="0.3">
      <c r="A34" s="146" t="s">
        <v>58</v>
      </c>
      <c r="B34" s="146"/>
      <c r="C34" s="146"/>
      <c r="D34" s="146"/>
      <c r="E34" s="17"/>
      <c r="F34" s="17">
        <f>(F6*E6)+(F7*E7)+F12</f>
        <v>247.5</v>
      </c>
      <c r="G34" s="17">
        <f>((G8*$E$8)+(G9*$E$9)+(G10*$E$10)+(G11*$E$11))+SUM(G12:G33)</f>
        <v>789</v>
      </c>
      <c r="H34" s="17">
        <f t="shared" ref="H34:AG34" si="2">((H8*$E$8)+(H9*$E$9)+(H10*$E$10)+(H11*$E$11))+SUM(H12:H33)</f>
        <v>1417.5</v>
      </c>
      <c r="I34" s="17">
        <f t="shared" si="2"/>
        <v>1104</v>
      </c>
      <c r="J34" s="17">
        <f t="shared" si="2"/>
        <v>961.5</v>
      </c>
      <c r="K34" s="17">
        <f t="shared" si="2"/>
        <v>849</v>
      </c>
      <c r="L34" s="17">
        <f t="shared" si="2"/>
        <v>724.5</v>
      </c>
      <c r="M34" s="17">
        <f t="shared" si="2"/>
        <v>960.5</v>
      </c>
      <c r="N34" s="17">
        <f t="shared" si="2"/>
        <v>1338</v>
      </c>
      <c r="O34" s="17">
        <f t="shared" si="2"/>
        <v>971.5</v>
      </c>
      <c r="P34" s="17">
        <f t="shared" si="2"/>
        <v>1382</v>
      </c>
      <c r="Q34" s="17">
        <f t="shared" si="2"/>
        <v>589</v>
      </c>
      <c r="R34" s="17">
        <f t="shared" si="2"/>
        <v>216.5</v>
      </c>
      <c r="S34" s="17">
        <f t="shared" si="2"/>
        <v>322.5</v>
      </c>
      <c r="T34" s="17">
        <f t="shared" si="2"/>
        <v>361</v>
      </c>
      <c r="U34" s="17">
        <f t="shared" si="2"/>
        <v>3058</v>
      </c>
      <c r="V34" s="17">
        <f t="shared" si="2"/>
        <v>4888.5</v>
      </c>
      <c r="W34" s="17">
        <f t="shared" si="2"/>
        <v>2040</v>
      </c>
      <c r="X34" s="17">
        <f t="shared" si="2"/>
        <v>633</v>
      </c>
      <c r="Y34" s="17">
        <f t="shared" si="2"/>
        <v>6001.5</v>
      </c>
      <c r="Z34" s="17">
        <f t="shared" si="2"/>
        <v>1416.5</v>
      </c>
      <c r="AA34" s="17">
        <f t="shared" si="2"/>
        <v>169.5</v>
      </c>
      <c r="AB34" s="17">
        <f t="shared" si="2"/>
        <v>649</v>
      </c>
      <c r="AC34" s="17">
        <f t="shared" si="2"/>
        <v>210</v>
      </c>
      <c r="AD34" s="17">
        <f t="shared" si="2"/>
        <v>3095.5</v>
      </c>
      <c r="AE34" s="17">
        <f t="shared" si="2"/>
        <v>335</v>
      </c>
      <c r="AF34" s="17">
        <f t="shared" si="2"/>
        <v>479.5</v>
      </c>
      <c r="AG34" s="17">
        <f t="shared" si="2"/>
        <v>201</v>
      </c>
      <c r="AH34" s="17"/>
      <c r="AI34" s="17">
        <f>SUM(AI6:AI33)</f>
        <v>35411</v>
      </c>
      <c r="AJ34" s="116"/>
    </row>
    <row r="35" spans="1:37" x14ac:dyDescent="0.35">
      <c r="A35" s="12"/>
      <c r="B35" s="12"/>
      <c r="C35" s="12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89"/>
      <c r="W35" s="89"/>
      <c r="X35" s="13"/>
      <c r="Y35" s="13"/>
      <c r="Z35" s="13"/>
      <c r="AA35" s="13"/>
      <c r="AB35" s="13"/>
      <c r="AC35" s="13"/>
      <c r="AD35" s="89"/>
      <c r="AE35" s="13"/>
      <c r="AF35" s="13"/>
      <c r="AG35" s="13"/>
      <c r="AH35" s="13"/>
      <c r="AI35" s="14"/>
      <c r="AJ35" s="42"/>
    </row>
    <row r="36" spans="1:37" x14ac:dyDescent="0.35">
      <c r="A36" s="12"/>
      <c r="B36" s="10"/>
      <c r="C36" s="8"/>
      <c r="D36" s="90"/>
      <c r="AJ36" s="42"/>
    </row>
    <row r="37" spans="1:37" x14ac:dyDescent="0.35">
      <c r="A37" s="9"/>
    </row>
    <row r="47" spans="1:37" x14ac:dyDescent="0.35">
      <c r="AI47" s="38"/>
    </row>
  </sheetData>
  <sheetProtection password="FF2E" sheet="1" formatCells="0" formatColumns="0" formatRows="0" deleteColumns="0" deleteRows="0"/>
  <mergeCells count="28">
    <mergeCell ref="A34:D34"/>
    <mergeCell ref="C10:D10"/>
    <mergeCell ref="C12:D12"/>
    <mergeCell ref="A13:A33"/>
    <mergeCell ref="B13:B33"/>
    <mergeCell ref="C13:C14"/>
    <mergeCell ref="C15:C26"/>
    <mergeCell ref="C28:C33"/>
    <mergeCell ref="B5:D5"/>
    <mergeCell ref="G5:X5"/>
    <mergeCell ref="Y5:AB5"/>
    <mergeCell ref="AC5:AG5"/>
    <mergeCell ref="A6:A11"/>
    <mergeCell ref="B6:B11"/>
    <mergeCell ref="C6:D6"/>
    <mergeCell ref="C7:D7"/>
    <mergeCell ref="C8:D8"/>
    <mergeCell ref="C9:D9"/>
    <mergeCell ref="A1:AI1"/>
    <mergeCell ref="A3:A4"/>
    <mergeCell ref="B3:D4"/>
    <mergeCell ref="E3:E4"/>
    <mergeCell ref="F3:F4"/>
    <mergeCell ref="G3:X3"/>
    <mergeCell ref="Y3:AB3"/>
    <mergeCell ref="AC3:AG3"/>
    <mergeCell ref="AH3:AH4"/>
    <mergeCell ref="AI3:AI4"/>
  </mergeCells>
  <pageMargins left="1.1023622047244095" right="0" top="0.74803149606299213" bottom="0.74803149606299213" header="0.31496062992125984" footer="0.31496062992125984"/>
  <pageSetup paperSize="8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7"/>
  <sheetViews>
    <sheetView tabSelected="1" topLeftCell="P1" zoomScale="70" zoomScaleNormal="70" workbookViewId="0">
      <selection activeCell="D29" sqref="D29"/>
    </sheetView>
  </sheetViews>
  <sheetFormatPr defaultColWidth="9.109375" defaultRowHeight="18" x14ac:dyDescent="0.35"/>
  <cols>
    <col min="1" max="1" width="9.109375" style="1"/>
    <col min="2" max="2" width="15.77734375" style="1" bestFit="1" customWidth="1"/>
    <col min="3" max="3" width="31.88671875" style="1" customWidth="1"/>
    <col min="4" max="4" width="78.21875" style="1" customWidth="1"/>
    <col min="5" max="20" width="17.77734375" style="1" customWidth="1"/>
    <col min="21" max="22" width="17.77734375" style="64" customWidth="1"/>
    <col min="23" max="28" width="17.77734375" style="1" customWidth="1"/>
    <col min="29" max="29" width="17.77734375" style="64" customWidth="1"/>
    <col min="30" max="32" width="17.77734375" style="1" customWidth="1"/>
    <col min="33" max="33" width="18.88671875" style="37" customWidth="1"/>
    <col min="34" max="35" width="10.109375" style="1" bestFit="1" customWidth="1"/>
    <col min="36" max="16384" width="9.109375" style="1"/>
  </cols>
  <sheetData>
    <row r="2" spans="1:34" ht="24.6" x14ac:dyDescent="0.4">
      <c r="A2" s="149" t="s">
        <v>169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</row>
    <row r="4" spans="1:34" ht="18.75" customHeight="1" x14ac:dyDescent="0.35">
      <c r="A4" s="161" t="s">
        <v>5</v>
      </c>
      <c r="B4" s="146" t="s">
        <v>40</v>
      </c>
      <c r="C4" s="146"/>
      <c r="D4" s="146"/>
      <c r="E4" s="166" t="s">
        <v>160</v>
      </c>
      <c r="F4" s="156" t="s">
        <v>166</v>
      </c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 t="s">
        <v>167</v>
      </c>
      <c r="Y4" s="156"/>
      <c r="Z4" s="156"/>
      <c r="AA4" s="156"/>
      <c r="AB4" s="158" t="s">
        <v>168</v>
      </c>
      <c r="AC4" s="159"/>
      <c r="AD4" s="159"/>
      <c r="AE4" s="159"/>
      <c r="AF4" s="160"/>
      <c r="AG4" s="150" t="s">
        <v>45</v>
      </c>
    </row>
    <row r="5" spans="1:34" ht="72" x14ac:dyDescent="0.35">
      <c r="A5" s="162"/>
      <c r="B5" s="146"/>
      <c r="C5" s="146"/>
      <c r="D5" s="146"/>
      <c r="E5" s="148"/>
      <c r="F5" s="3" t="s">
        <v>7</v>
      </c>
      <c r="G5" s="16" t="s">
        <v>6</v>
      </c>
      <c r="H5" s="16" t="s">
        <v>26</v>
      </c>
      <c r="I5" s="16" t="s">
        <v>8</v>
      </c>
      <c r="J5" s="3" t="s">
        <v>9</v>
      </c>
      <c r="K5" s="16" t="s">
        <v>27</v>
      </c>
      <c r="L5" s="3" t="s">
        <v>16</v>
      </c>
      <c r="M5" s="3" t="s">
        <v>11</v>
      </c>
      <c r="N5" s="3" t="s">
        <v>12</v>
      </c>
      <c r="O5" s="3" t="s">
        <v>15</v>
      </c>
      <c r="P5" s="3" t="s">
        <v>13</v>
      </c>
      <c r="Q5" s="3" t="s">
        <v>28</v>
      </c>
      <c r="R5" s="3" t="s">
        <v>29</v>
      </c>
      <c r="S5" s="3" t="s">
        <v>31</v>
      </c>
      <c r="T5" s="3" t="s">
        <v>14</v>
      </c>
      <c r="U5" s="16" t="s">
        <v>21</v>
      </c>
      <c r="V5" s="16" t="s">
        <v>20</v>
      </c>
      <c r="W5" s="3" t="s">
        <v>10</v>
      </c>
      <c r="X5" s="3" t="s">
        <v>17</v>
      </c>
      <c r="Y5" s="3" t="s">
        <v>19</v>
      </c>
      <c r="Z5" s="16" t="s">
        <v>30</v>
      </c>
      <c r="AA5" s="3" t="s">
        <v>18</v>
      </c>
      <c r="AB5" s="15" t="s">
        <v>22</v>
      </c>
      <c r="AC5" s="85" t="s">
        <v>23</v>
      </c>
      <c r="AD5" s="15" t="s">
        <v>24</v>
      </c>
      <c r="AE5" s="15" t="s">
        <v>25</v>
      </c>
      <c r="AF5" s="15" t="s">
        <v>57</v>
      </c>
      <c r="AG5" s="151"/>
    </row>
    <row r="6" spans="1:34" x14ac:dyDescent="0.35">
      <c r="A6" s="93">
        <v>1</v>
      </c>
      <c r="B6" s="167">
        <v>2</v>
      </c>
      <c r="C6" s="168"/>
      <c r="D6" s="169"/>
      <c r="E6" s="95"/>
      <c r="F6" s="163">
        <v>3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5"/>
      <c r="X6" s="163">
        <v>4</v>
      </c>
      <c r="Y6" s="164"/>
      <c r="Z6" s="164"/>
      <c r="AA6" s="165"/>
      <c r="AB6" s="163">
        <v>5</v>
      </c>
      <c r="AC6" s="164"/>
      <c r="AD6" s="164"/>
      <c r="AE6" s="164"/>
      <c r="AF6" s="165"/>
      <c r="AG6" s="115">
        <v>6</v>
      </c>
    </row>
    <row r="7" spans="1:34" ht="18.75" customHeight="1" x14ac:dyDescent="0.35">
      <c r="A7" s="161">
        <v>1</v>
      </c>
      <c r="B7" s="147" t="s">
        <v>164</v>
      </c>
      <c r="C7" s="147" t="s">
        <v>165</v>
      </c>
      <c r="D7" s="49" t="s">
        <v>148</v>
      </c>
      <c r="E7" s="70"/>
      <c r="F7" s="70"/>
      <c r="G7" s="70"/>
      <c r="H7" s="70"/>
      <c r="I7" s="70"/>
      <c r="J7" s="70"/>
      <c r="K7" s="70"/>
      <c r="L7" s="70"/>
      <c r="M7" s="70"/>
      <c r="N7" s="70">
        <v>40</v>
      </c>
      <c r="O7" s="70"/>
      <c r="P7" s="70"/>
      <c r="Q7" s="70"/>
      <c r="R7" s="70"/>
      <c r="S7" s="70"/>
      <c r="T7" s="70">
        <v>330</v>
      </c>
      <c r="U7" s="88">
        <v>300</v>
      </c>
      <c r="V7" s="88">
        <v>150</v>
      </c>
      <c r="W7" s="70"/>
      <c r="X7" s="70"/>
      <c r="Y7" s="70"/>
      <c r="Z7" s="70"/>
      <c r="AA7" s="70"/>
      <c r="AB7" s="70"/>
      <c r="AC7" s="88"/>
      <c r="AD7" s="70"/>
      <c r="AE7" s="70"/>
      <c r="AF7" s="70"/>
      <c r="AG7" s="5">
        <f t="shared" ref="AG7:AG23" si="0">SUM(F7:AF7)</f>
        <v>820</v>
      </c>
      <c r="AH7" s="42"/>
    </row>
    <row r="8" spans="1:34" x14ac:dyDescent="0.35">
      <c r="A8" s="171"/>
      <c r="B8" s="170"/>
      <c r="C8" s="170"/>
      <c r="D8" s="53" t="s">
        <v>67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86"/>
      <c r="V8" s="86"/>
      <c r="W8" s="71"/>
      <c r="X8" s="71">
        <v>450</v>
      </c>
      <c r="Y8" s="71"/>
      <c r="Z8" s="71"/>
      <c r="AA8" s="71"/>
      <c r="AB8" s="71"/>
      <c r="AC8" s="86"/>
      <c r="AD8" s="71"/>
      <c r="AE8" s="71"/>
      <c r="AF8" s="71"/>
      <c r="AG8" s="6">
        <f t="shared" si="0"/>
        <v>450</v>
      </c>
    </row>
    <row r="9" spans="1:34" x14ac:dyDescent="0.35">
      <c r="A9" s="171"/>
      <c r="B9" s="170"/>
      <c r="C9" s="170"/>
      <c r="D9" s="52" t="s">
        <v>149</v>
      </c>
      <c r="E9" s="71"/>
      <c r="F9" s="71">
        <v>30</v>
      </c>
      <c r="G9" s="71"/>
      <c r="H9" s="71"/>
      <c r="I9" s="71"/>
      <c r="J9" s="71">
        <v>30</v>
      </c>
      <c r="K9" s="71"/>
      <c r="L9" s="71"/>
      <c r="M9" s="71"/>
      <c r="N9" s="71">
        <v>150</v>
      </c>
      <c r="O9" s="71"/>
      <c r="P9" s="71"/>
      <c r="Q9" s="71"/>
      <c r="R9" s="71"/>
      <c r="S9" s="71"/>
      <c r="T9" s="71">
        <v>277</v>
      </c>
      <c r="U9" s="86">
        <v>250</v>
      </c>
      <c r="V9" s="86">
        <v>410</v>
      </c>
      <c r="W9" s="71">
        <v>25</v>
      </c>
      <c r="X9" s="71"/>
      <c r="Y9" s="71">
        <v>50</v>
      </c>
      <c r="Z9" s="71"/>
      <c r="AA9" s="71"/>
      <c r="AB9" s="71"/>
      <c r="AC9" s="86"/>
      <c r="AD9" s="71"/>
      <c r="AE9" s="71"/>
      <c r="AF9" s="71"/>
      <c r="AG9" s="6">
        <f t="shared" si="0"/>
        <v>1222</v>
      </c>
      <c r="AH9" s="42"/>
    </row>
    <row r="10" spans="1:34" x14ac:dyDescent="0.35">
      <c r="A10" s="171"/>
      <c r="B10" s="170"/>
      <c r="C10" s="170"/>
      <c r="D10" s="52" t="s">
        <v>37</v>
      </c>
      <c r="E10" s="71"/>
      <c r="F10" s="71"/>
      <c r="G10" s="71"/>
      <c r="H10" s="71"/>
      <c r="I10" s="71"/>
      <c r="J10" s="71"/>
      <c r="K10" s="71"/>
      <c r="L10" s="71"/>
      <c r="M10" s="71"/>
      <c r="N10" s="71">
        <v>50</v>
      </c>
      <c r="O10" s="71"/>
      <c r="P10" s="71"/>
      <c r="Q10" s="71"/>
      <c r="R10" s="71"/>
      <c r="S10" s="71"/>
      <c r="T10" s="71">
        <v>66</v>
      </c>
      <c r="U10" s="86">
        <v>40</v>
      </c>
      <c r="V10" s="86"/>
      <c r="W10" s="71"/>
      <c r="X10" s="71"/>
      <c r="Y10" s="71"/>
      <c r="Z10" s="71"/>
      <c r="AA10" s="71"/>
      <c r="AB10" s="71"/>
      <c r="AC10" s="86"/>
      <c r="AD10" s="71"/>
      <c r="AE10" s="71"/>
      <c r="AF10" s="71"/>
      <c r="AG10" s="6">
        <f t="shared" si="0"/>
        <v>156</v>
      </c>
    </row>
    <row r="11" spans="1:34" x14ac:dyDescent="0.35">
      <c r="A11" s="171"/>
      <c r="B11" s="170"/>
      <c r="C11" s="170"/>
      <c r="D11" s="52" t="s">
        <v>150</v>
      </c>
      <c r="E11" s="71"/>
      <c r="F11" s="71"/>
      <c r="G11" s="71"/>
      <c r="H11" s="71"/>
      <c r="I11" s="71"/>
      <c r="J11" s="71"/>
      <c r="K11" s="71"/>
      <c r="L11" s="71"/>
      <c r="M11" s="71"/>
      <c r="N11" s="71">
        <v>10</v>
      </c>
      <c r="O11" s="71"/>
      <c r="P11" s="71"/>
      <c r="Q11" s="71"/>
      <c r="R11" s="71"/>
      <c r="S11" s="71"/>
      <c r="T11" s="71">
        <v>37</v>
      </c>
      <c r="U11" s="86">
        <v>60</v>
      </c>
      <c r="V11" s="86"/>
      <c r="W11" s="71"/>
      <c r="X11" s="71"/>
      <c r="Y11" s="71">
        <v>40</v>
      </c>
      <c r="Z11" s="71"/>
      <c r="AA11" s="71"/>
      <c r="AB11" s="71"/>
      <c r="AC11" s="86"/>
      <c r="AD11" s="71"/>
      <c r="AE11" s="71"/>
      <c r="AF11" s="71"/>
      <c r="AG11" s="6">
        <f t="shared" si="0"/>
        <v>147</v>
      </c>
    </row>
    <row r="12" spans="1:34" x14ac:dyDescent="0.35">
      <c r="A12" s="171"/>
      <c r="B12" s="170"/>
      <c r="C12" s="170"/>
      <c r="D12" s="53" t="s">
        <v>142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6"/>
      <c r="V12" s="86">
        <v>1055</v>
      </c>
      <c r="W12" s="71"/>
      <c r="X12" s="71"/>
      <c r="Y12" s="71"/>
      <c r="Z12" s="71"/>
      <c r="AA12" s="71"/>
      <c r="AB12" s="71"/>
      <c r="AC12" s="86"/>
      <c r="AD12" s="71"/>
      <c r="AE12" s="71"/>
      <c r="AF12" s="71"/>
      <c r="AG12" s="6">
        <f t="shared" si="0"/>
        <v>1055</v>
      </c>
    </row>
    <row r="13" spans="1:34" x14ac:dyDescent="0.35">
      <c r="A13" s="171"/>
      <c r="B13" s="170"/>
      <c r="C13" s="170"/>
      <c r="D13" s="4" t="s">
        <v>151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6">
        <v>195</v>
      </c>
      <c r="V13" s="86">
        <v>310</v>
      </c>
      <c r="W13" s="71"/>
      <c r="X13" s="71"/>
      <c r="Y13" s="71"/>
      <c r="Z13" s="71"/>
      <c r="AA13" s="71"/>
      <c r="AB13" s="71"/>
      <c r="AC13" s="86">
        <v>876</v>
      </c>
      <c r="AD13" s="71"/>
      <c r="AE13" s="71"/>
      <c r="AF13" s="71"/>
      <c r="AG13" s="6">
        <f t="shared" si="0"/>
        <v>1381</v>
      </c>
    </row>
    <row r="14" spans="1:34" x14ac:dyDescent="0.35">
      <c r="A14" s="171"/>
      <c r="B14" s="170"/>
      <c r="C14" s="170"/>
      <c r="D14" s="67" t="s">
        <v>152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>
        <v>400</v>
      </c>
      <c r="U14" s="86">
        <v>493</v>
      </c>
      <c r="V14" s="86">
        <v>1010</v>
      </c>
      <c r="W14" s="71"/>
      <c r="X14" s="71"/>
      <c r="Y14" s="71"/>
      <c r="Z14" s="71"/>
      <c r="AA14" s="71"/>
      <c r="AB14" s="71"/>
      <c r="AC14" s="86"/>
      <c r="AD14" s="71"/>
      <c r="AE14" s="71"/>
      <c r="AF14" s="71"/>
      <c r="AG14" s="6">
        <f t="shared" si="0"/>
        <v>1903</v>
      </c>
    </row>
    <row r="15" spans="1:34" ht="36" x14ac:dyDescent="0.35">
      <c r="A15" s="171"/>
      <c r="B15" s="170"/>
      <c r="C15" s="170"/>
      <c r="D15" s="68" t="s">
        <v>153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86">
        <v>150</v>
      </c>
      <c r="V15" s="86"/>
      <c r="W15" s="71"/>
      <c r="X15" s="71"/>
      <c r="Y15" s="71">
        <v>250</v>
      </c>
      <c r="Z15" s="71"/>
      <c r="AA15" s="71"/>
      <c r="AB15" s="71"/>
      <c r="AC15" s="86"/>
      <c r="AD15" s="71"/>
      <c r="AE15" s="71"/>
      <c r="AF15" s="71"/>
      <c r="AG15" s="6">
        <f t="shared" si="0"/>
        <v>400</v>
      </c>
    </row>
    <row r="16" spans="1:34" x14ac:dyDescent="0.35">
      <c r="A16" s="171"/>
      <c r="B16" s="170"/>
      <c r="C16" s="170"/>
      <c r="D16" s="52" t="s">
        <v>39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86">
        <v>70</v>
      </c>
      <c r="V16" s="86"/>
      <c r="W16" s="71"/>
      <c r="X16" s="71"/>
      <c r="Y16" s="71">
        <v>80</v>
      </c>
      <c r="Z16" s="71"/>
      <c r="AA16" s="71"/>
      <c r="AB16" s="71"/>
      <c r="AC16" s="86"/>
      <c r="AD16" s="71"/>
      <c r="AE16" s="71"/>
      <c r="AF16" s="71"/>
      <c r="AG16" s="6">
        <f t="shared" si="0"/>
        <v>150</v>
      </c>
    </row>
    <row r="17" spans="1:34" x14ac:dyDescent="0.35">
      <c r="A17" s="171"/>
      <c r="B17" s="170"/>
      <c r="C17" s="170"/>
      <c r="D17" s="52" t="s">
        <v>154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86"/>
      <c r="V17" s="86"/>
      <c r="W17" s="71"/>
      <c r="X17" s="71"/>
      <c r="Y17" s="71">
        <v>150</v>
      </c>
      <c r="Z17" s="71"/>
      <c r="AA17" s="71"/>
      <c r="AB17" s="71"/>
      <c r="AC17" s="86"/>
      <c r="AD17" s="71"/>
      <c r="AE17" s="71"/>
      <c r="AF17" s="71"/>
      <c r="AG17" s="6">
        <f t="shared" si="0"/>
        <v>150</v>
      </c>
    </row>
    <row r="18" spans="1:34" x14ac:dyDescent="0.35">
      <c r="A18" s="171"/>
      <c r="B18" s="170"/>
      <c r="C18" s="170"/>
      <c r="D18" s="69" t="s">
        <v>143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86">
        <v>250</v>
      </c>
      <c r="V18" s="86"/>
      <c r="W18" s="71"/>
      <c r="X18" s="71"/>
      <c r="Y18" s="71">
        <v>1750</v>
      </c>
      <c r="Z18" s="71"/>
      <c r="AA18" s="71"/>
      <c r="AB18" s="71"/>
      <c r="AC18" s="86"/>
      <c r="AD18" s="71"/>
      <c r="AE18" s="71"/>
      <c r="AF18" s="71"/>
      <c r="AG18" s="6">
        <f t="shared" si="0"/>
        <v>2000</v>
      </c>
    </row>
    <row r="19" spans="1:34" ht="36" x14ac:dyDescent="0.35">
      <c r="A19" s="171"/>
      <c r="B19" s="170"/>
      <c r="C19" s="148"/>
      <c r="D19" s="55" t="s">
        <v>155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77">
        <v>1020</v>
      </c>
      <c r="V19" s="77">
        <v>340</v>
      </c>
      <c r="W19" s="57"/>
      <c r="X19" s="57"/>
      <c r="Y19" s="57"/>
      <c r="Z19" s="57"/>
      <c r="AA19" s="57"/>
      <c r="AB19" s="57"/>
      <c r="AC19" s="77"/>
      <c r="AD19" s="57"/>
      <c r="AE19" s="57"/>
      <c r="AF19" s="57"/>
      <c r="AG19" s="7">
        <f t="shared" si="0"/>
        <v>1360</v>
      </c>
      <c r="AH19" s="114"/>
    </row>
    <row r="20" spans="1:34" ht="34.799999999999997" x14ac:dyDescent="0.35">
      <c r="A20" s="171"/>
      <c r="B20" s="170"/>
      <c r="C20" s="118" t="s">
        <v>174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>
        <v>1280</v>
      </c>
      <c r="V20" s="87"/>
      <c r="W20" s="87"/>
      <c r="X20" s="87"/>
      <c r="Y20" s="87"/>
      <c r="Z20" s="87">
        <v>60</v>
      </c>
      <c r="AA20" s="87"/>
      <c r="AB20" s="87"/>
      <c r="AC20" s="87"/>
      <c r="AD20" s="87"/>
      <c r="AE20" s="87"/>
      <c r="AF20" s="87"/>
      <c r="AG20" s="17">
        <f t="shared" si="0"/>
        <v>1340</v>
      </c>
      <c r="AH20" s="42"/>
    </row>
    <row r="21" spans="1:34" x14ac:dyDescent="0.35">
      <c r="A21" s="171"/>
      <c r="B21" s="170"/>
      <c r="C21" s="170" t="s">
        <v>156</v>
      </c>
      <c r="D21" s="122" t="s">
        <v>163</v>
      </c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88"/>
      <c r="V21" s="88"/>
      <c r="W21" s="70"/>
      <c r="X21" s="70"/>
      <c r="Y21" s="70"/>
      <c r="Z21" s="70"/>
      <c r="AA21" s="70"/>
      <c r="AB21" s="70"/>
      <c r="AC21" s="88">
        <v>360</v>
      </c>
      <c r="AD21" s="70"/>
      <c r="AE21" s="70"/>
      <c r="AF21" s="70"/>
      <c r="AG21" s="5">
        <f t="shared" si="0"/>
        <v>360</v>
      </c>
      <c r="AH21" s="42"/>
    </row>
    <row r="22" spans="1:34" ht="37.5" customHeight="1" x14ac:dyDescent="0.35">
      <c r="A22" s="171"/>
      <c r="B22" s="170"/>
      <c r="C22" s="170"/>
      <c r="D22" s="121" t="s">
        <v>157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5"/>
      <c r="V22" s="75"/>
      <c r="W22" s="73"/>
      <c r="X22" s="73"/>
      <c r="Y22" s="73"/>
      <c r="Z22" s="73"/>
      <c r="AA22" s="73"/>
      <c r="AB22" s="73"/>
      <c r="AC22" s="75">
        <v>2500</v>
      </c>
      <c r="AD22" s="73"/>
      <c r="AE22" s="73"/>
      <c r="AF22" s="73"/>
      <c r="AG22" s="44">
        <f t="shared" si="0"/>
        <v>2500</v>
      </c>
    </row>
    <row r="23" spans="1:34" ht="36" x14ac:dyDescent="0.35">
      <c r="A23" s="171"/>
      <c r="B23" s="170"/>
      <c r="C23" s="170"/>
      <c r="D23" s="65" t="s">
        <v>158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86">
        <v>1750</v>
      </c>
      <c r="V23" s="86">
        <v>750</v>
      </c>
      <c r="W23" s="71"/>
      <c r="X23" s="71"/>
      <c r="Y23" s="71"/>
      <c r="Z23" s="71"/>
      <c r="AA23" s="71"/>
      <c r="AB23" s="71"/>
      <c r="AC23" s="86">
        <v>1250</v>
      </c>
      <c r="AD23" s="71"/>
      <c r="AE23" s="71"/>
      <c r="AF23" s="71"/>
      <c r="AG23" s="6">
        <f t="shared" si="0"/>
        <v>3750</v>
      </c>
      <c r="AH23" s="42"/>
    </row>
    <row r="24" spans="1:34" x14ac:dyDescent="0.35">
      <c r="A24" s="146" t="s">
        <v>58</v>
      </c>
      <c r="B24" s="146"/>
      <c r="C24" s="146"/>
      <c r="D24" s="146"/>
      <c r="E24" s="72">
        <f t="shared" ref="E24:AG24" si="1">SUM(E7:E23)</f>
        <v>0</v>
      </c>
      <c r="F24" s="17">
        <f t="shared" si="1"/>
        <v>30</v>
      </c>
      <c r="G24" s="17">
        <f t="shared" si="1"/>
        <v>0</v>
      </c>
      <c r="H24" s="17">
        <f t="shared" si="1"/>
        <v>0</v>
      </c>
      <c r="I24" s="17">
        <f t="shared" si="1"/>
        <v>0</v>
      </c>
      <c r="J24" s="17">
        <f t="shared" si="1"/>
        <v>30</v>
      </c>
      <c r="K24" s="17">
        <f t="shared" si="1"/>
        <v>0</v>
      </c>
      <c r="L24" s="17">
        <f t="shared" si="1"/>
        <v>0</v>
      </c>
      <c r="M24" s="17">
        <f t="shared" si="1"/>
        <v>0</v>
      </c>
      <c r="N24" s="17">
        <f t="shared" si="1"/>
        <v>250</v>
      </c>
      <c r="O24" s="17">
        <f t="shared" si="1"/>
        <v>0</v>
      </c>
      <c r="P24" s="17">
        <f t="shared" si="1"/>
        <v>0</v>
      </c>
      <c r="Q24" s="17">
        <f t="shared" si="1"/>
        <v>0</v>
      </c>
      <c r="R24" s="17">
        <f t="shared" si="1"/>
        <v>0</v>
      </c>
      <c r="S24" s="17">
        <f t="shared" si="1"/>
        <v>0</v>
      </c>
      <c r="T24" s="17">
        <f t="shared" si="1"/>
        <v>1110</v>
      </c>
      <c r="U24" s="17">
        <f t="shared" si="1"/>
        <v>5858</v>
      </c>
      <c r="V24" s="17">
        <f t="shared" si="1"/>
        <v>4025</v>
      </c>
      <c r="W24" s="17">
        <f t="shared" si="1"/>
        <v>25</v>
      </c>
      <c r="X24" s="17">
        <f t="shared" si="1"/>
        <v>450</v>
      </c>
      <c r="Y24" s="17">
        <f t="shared" si="1"/>
        <v>2320</v>
      </c>
      <c r="Z24" s="17">
        <f t="shared" si="1"/>
        <v>60</v>
      </c>
      <c r="AA24" s="17">
        <f t="shared" si="1"/>
        <v>0</v>
      </c>
      <c r="AB24" s="17">
        <f t="shared" si="1"/>
        <v>0</v>
      </c>
      <c r="AC24" s="17">
        <f t="shared" si="1"/>
        <v>4986</v>
      </c>
      <c r="AD24" s="17">
        <f t="shared" si="1"/>
        <v>0</v>
      </c>
      <c r="AE24" s="17">
        <f t="shared" si="1"/>
        <v>0</v>
      </c>
      <c r="AF24" s="17">
        <f t="shared" si="1"/>
        <v>0</v>
      </c>
      <c r="AG24" s="17">
        <f t="shared" si="1"/>
        <v>19144</v>
      </c>
      <c r="AH24" s="42"/>
    </row>
    <row r="25" spans="1:34" x14ac:dyDescent="0.35">
      <c r="A25" s="12"/>
      <c r="B25" s="12"/>
      <c r="C25" s="12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89"/>
      <c r="V25" s="89"/>
      <c r="W25" s="13"/>
      <c r="X25" s="13"/>
      <c r="Y25" s="13"/>
      <c r="Z25" s="13"/>
      <c r="AA25" s="13"/>
      <c r="AB25" s="13"/>
      <c r="AC25" s="89"/>
      <c r="AD25" s="13"/>
      <c r="AE25" s="13"/>
      <c r="AF25" s="13"/>
      <c r="AG25" s="14"/>
      <c r="AH25" s="42"/>
    </row>
    <row r="26" spans="1:34" x14ac:dyDescent="0.35">
      <c r="A26" s="12"/>
      <c r="B26" s="10"/>
      <c r="C26" s="8"/>
      <c r="D26" s="90"/>
      <c r="AH26" s="42"/>
    </row>
    <row r="27" spans="1:34" x14ac:dyDescent="0.35">
      <c r="A27" s="9"/>
    </row>
    <row r="37" spans="33:33" x14ac:dyDescent="0.35">
      <c r="AG37" s="38"/>
    </row>
  </sheetData>
  <sheetProtection sheet="1" formatCells="0" formatColumns="0" formatRows="0" deleteColumns="0" deleteRows="0"/>
  <mergeCells count="17">
    <mergeCell ref="A24:D24"/>
    <mergeCell ref="B7:B23"/>
    <mergeCell ref="C7:C19"/>
    <mergeCell ref="C21:C23"/>
    <mergeCell ref="A7:A23"/>
    <mergeCell ref="B6:D6"/>
    <mergeCell ref="F6:W6"/>
    <mergeCell ref="X6:AA6"/>
    <mergeCell ref="AB6:AF6"/>
    <mergeCell ref="A2:AG2"/>
    <mergeCell ref="A4:A5"/>
    <mergeCell ref="B4:D5"/>
    <mergeCell ref="E4:E5"/>
    <mergeCell ref="F4:W4"/>
    <mergeCell ref="X4:AA4"/>
    <mergeCell ref="AB4:AF4"/>
    <mergeCell ref="AG4:AG5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10" zoomScaleNormal="100" workbookViewId="0">
      <selection activeCell="I18" sqref="I18"/>
    </sheetView>
  </sheetViews>
  <sheetFormatPr defaultColWidth="11.109375" defaultRowHeight="14.4" x14ac:dyDescent="0.3"/>
  <cols>
    <col min="2" max="2" width="16.33203125" customWidth="1"/>
    <col min="3" max="3" width="16" bestFit="1" customWidth="1"/>
    <col min="4" max="4" width="12.6640625" bestFit="1" customWidth="1"/>
    <col min="5" max="5" width="15.88671875" bestFit="1" customWidth="1"/>
    <col min="6" max="6" width="17.77734375" customWidth="1"/>
  </cols>
  <sheetData>
    <row r="1" spans="1:6" ht="20.25" customHeight="1" x14ac:dyDescent="0.35">
      <c r="A1" s="186" t="s">
        <v>180</v>
      </c>
      <c r="B1" s="186"/>
      <c r="C1" s="186"/>
      <c r="D1" s="186"/>
      <c r="E1" s="186"/>
      <c r="F1" s="140"/>
    </row>
    <row r="3" spans="1:6" ht="34.799999999999997" x14ac:dyDescent="0.3">
      <c r="A3" s="18" t="s">
        <v>5</v>
      </c>
      <c r="B3" s="18" t="s">
        <v>132</v>
      </c>
      <c r="C3" s="19" t="s">
        <v>133</v>
      </c>
      <c r="D3" s="18" t="s">
        <v>134</v>
      </c>
      <c r="E3" s="18" t="s">
        <v>135</v>
      </c>
    </row>
    <row r="4" spans="1:6" ht="34.799999999999997" x14ac:dyDescent="0.3">
      <c r="A4" s="18" t="s">
        <v>47</v>
      </c>
      <c r="B4" s="19" t="s">
        <v>137</v>
      </c>
      <c r="C4" s="19"/>
      <c r="D4" s="18"/>
      <c r="E4" s="18"/>
    </row>
    <row r="5" spans="1:6" ht="18" x14ac:dyDescent="0.35">
      <c r="A5" s="25">
        <v>1</v>
      </c>
      <c r="B5" s="20" t="s">
        <v>68</v>
      </c>
      <c r="C5" s="21">
        <v>948.8</v>
      </c>
      <c r="D5" s="11">
        <v>484</v>
      </c>
      <c r="E5" s="11">
        <f>C5-D5</f>
        <v>464.79999999999995</v>
      </c>
    </row>
    <row r="6" spans="1:6" ht="18" x14ac:dyDescent="0.35">
      <c r="A6" s="25">
        <v>2</v>
      </c>
      <c r="B6" s="22" t="s">
        <v>69</v>
      </c>
      <c r="C6" s="23">
        <v>300</v>
      </c>
      <c r="D6" s="11">
        <v>454</v>
      </c>
      <c r="E6" s="11">
        <f t="shared" ref="E6:E68" si="0">C6-D6</f>
        <v>-154</v>
      </c>
    </row>
    <row r="7" spans="1:6" ht="18" x14ac:dyDescent="0.35">
      <c r="A7" s="25">
        <v>3</v>
      </c>
      <c r="B7" s="22" t="s">
        <v>70</v>
      </c>
      <c r="C7" s="23">
        <v>234</v>
      </c>
      <c r="D7" s="11">
        <v>454</v>
      </c>
      <c r="E7" s="11">
        <f t="shared" si="0"/>
        <v>-220</v>
      </c>
    </row>
    <row r="8" spans="1:6" ht="18" x14ac:dyDescent="0.35">
      <c r="A8" s="25">
        <v>4</v>
      </c>
      <c r="B8" s="22" t="s">
        <v>71</v>
      </c>
      <c r="C8" s="23">
        <v>286</v>
      </c>
      <c r="D8" s="11">
        <v>454</v>
      </c>
      <c r="E8" s="11">
        <f t="shared" si="0"/>
        <v>-168</v>
      </c>
    </row>
    <row r="9" spans="1:6" ht="18" x14ac:dyDescent="0.35">
      <c r="A9" s="25">
        <v>5</v>
      </c>
      <c r="B9" s="22" t="s">
        <v>72</v>
      </c>
      <c r="C9" s="23">
        <v>656</v>
      </c>
      <c r="D9" s="11">
        <v>454</v>
      </c>
      <c r="E9" s="11">
        <f t="shared" si="0"/>
        <v>202</v>
      </c>
    </row>
    <row r="10" spans="1:6" ht="18" x14ac:dyDescent="0.35">
      <c r="A10" s="25">
        <v>6</v>
      </c>
      <c r="B10" s="22" t="s">
        <v>73</v>
      </c>
      <c r="C10" s="23">
        <v>530.1</v>
      </c>
      <c r="D10" s="11">
        <v>454</v>
      </c>
      <c r="E10" s="11">
        <f t="shared" si="0"/>
        <v>76.100000000000023</v>
      </c>
    </row>
    <row r="11" spans="1:6" ht="18" x14ac:dyDescent="0.35">
      <c r="A11" s="25">
        <v>7</v>
      </c>
      <c r="B11" s="22" t="s">
        <v>74</v>
      </c>
      <c r="C11" s="23">
        <v>459.2</v>
      </c>
      <c r="D11" s="11">
        <v>454</v>
      </c>
      <c r="E11" s="11">
        <f t="shared" si="0"/>
        <v>5.1999999999999886</v>
      </c>
    </row>
    <row r="12" spans="1:6" ht="18" x14ac:dyDescent="0.35">
      <c r="A12" s="25">
        <v>8</v>
      </c>
      <c r="B12" s="22" t="s">
        <v>75</v>
      </c>
      <c r="C12" s="23">
        <v>232</v>
      </c>
      <c r="D12" s="11">
        <v>454</v>
      </c>
      <c r="E12" s="11">
        <f t="shared" si="0"/>
        <v>-222</v>
      </c>
    </row>
    <row r="13" spans="1:6" ht="18" x14ac:dyDescent="0.35">
      <c r="A13" s="25">
        <v>9</v>
      </c>
      <c r="B13" s="22" t="s">
        <v>76</v>
      </c>
      <c r="C13" s="23">
        <v>238</v>
      </c>
      <c r="D13" s="11">
        <v>454</v>
      </c>
      <c r="E13" s="11">
        <f t="shared" si="0"/>
        <v>-216</v>
      </c>
    </row>
    <row r="14" spans="1:6" ht="18" x14ac:dyDescent="0.35">
      <c r="A14" s="25">
        <v>10</v>
      </c>
      <c r="B14" s="22" t="s">
        <v>77</v>
      </c>
      <c r="C14" s="23">
        <v>228.5</v>
      </c>
      <c r="D14" s="11">
        <v>454</v>
      </c>
      <c r="E14" s="11">
        <f t="shared" si="0"/>
        <v>-225.5</v>
      </c>
    </row>
    <row r="15" spans="1:6" ht="18" x14ac:dyDescent="0.35">
      <c r="A15" s="25">
        <v>11</v>
      </c>
      <c r="B15" s="22" t="s">
        <v>78</v>
      </c>
      <c r="C15" s="23">
        <v>260</v>
      </c>
      <c r="D15" s="11">
        <v>454</v>
      </c>
      <c r="E15" s="11">
        <f t="shared" si="0"/>
        <v>-194</v>
      </c>
    </row>
    <row r="16" spans="1:6" ht="18" x14ac:dyDescent="0.35">
      <c r="A16" s="25">
        <v>12</v>
      </c>
      <c r="B16" s="22" t="s">
        <v>79</v>
      </c>
      <c r="C16" s="23">
        <v>234</v>
      </c>
      <c r="D16" s="11">
        <v>454</v>
      </c>
      <c r="E16" s="11">
        <f t="shared" si="0"/>
        <v>-220</v>
      </c>
    </row>
    <row r="17" spans="1:5" ht="18" x14ac:dyDescent="0.35">
      <c r="A17" s="25">
        <v>13</v>
      </c>
      <c r="B17" s="22" t="s">
        <v>80</v>
      </c>
      <c r="C17" s="23">
        <v>236</v>
      </c>
      <c r="D17" s="11">
        <v>454</v>
      </c>
      <c r="E17" s="11">
        <f t="shared" si="0"/>
        <v>-218</v>
      </c>
    </row>
    <row r="18" spans="1:5" ht="18" x14ac:dyDescent="0.35">
      <c r="A18" s="25">
        <v>14</v>
      </c>
      <c r="B18" s="22" t="s">
        <v>81</v>
      </c>
      <c r="C18" s="23">
        <v>214.5</v>
      </c>
      <c r="D18" s="11">
        <v>454</v>
      </c>
      <c r="E18" s="11">
        <f t="shared" si="0"/>
        <v>-239.5</v>
      </c>
    </row>
    <row r="19" spans="1:5" ht="18" x14ac:dyDescent="0.35">
      <c r="A19" s="25">
        <v>15</v>
      </c>
      <c r="B19" s="26" t="s">
        <v>82</v>
      </c>
      <c r="C19" s="27">
        <v>120</v>
      </c>
      <c r="D19" s="11">
        <v>454</v>
      </c>
      <c r="E19" s="11">
        <f t="shared" si="0"/>
        <v>-334</v>
      </c>
    </row>
    <row r="20" spans="1:5" ht="18" x14ac:dyDescent="0.35">
      <c r="A20" s="25">
        <v>16</v>
      </c>
      <c r="B20" s="26" t="s">
        <v>83</v>
      </c>
      <c r="C20" s="27">
        <v>503</v>
      </c>
      <c r="D20" s="11">
        <v>454</v>
      </c>
      <c r="E20" s="11">
        <f t="shared" si="0"/>
        <v>49</v>
      </c>
    </row>
    <row r="21" spans="1:5" ht="18" x14ac:dyDescent="0.35">
      <c r="A21" s="25">
        <v>17</v>
      </c>
      <c r="B21" s="26" t="s">
        <v>84</v>
      </c>
      <c r="C21" s="27">
        <v>414</v>
      </c>
      <c r="D21" s="11">
        <v>484</v>
      </c>
      <c r="E21" s="11">
        <f t="shared" si="0"/>
        <v>-70</v>
      </c>
    </row>
    <row r="22" spans="1:5" ht="18" x14ac:dyDescent="0.35">
      <c r="A22" s="25">
        <v>18</v>
      </c>
      <c r="B22" s="26" t="s">
        <v>85</v>
      </c>
      <c r="C22" s="27">
        <v>200</v>
      </c>
      <c r="D22" s="11">
        <v>454</v>
      </c>
      <c r="E22" s="11">
        <f t="shared" si="0"/>
        <v>-254</v>
      </c>
    </row>
    <row r="23" spans="1:5" ht="18" x14ac:dyDescent="0.35">
      <c r="A23" s="25">
        <v>19</v>
      </c>
      <c r="B23" s="26" t="s">
        <v>86</v>
      </c>
      <c r="C23" s="27">
        <v>333</v>
      </c>
      <c r="D23" s="11">
        <v>454</v>
      </c>
      <c r="E23" s="11">
        <f t="shared" si="0"/>
        <v>-121</v>
      </c>
    </row>
    <row r="24" spans="1:5" ht="18" x14ac:dyDescent="0.35">
      <c r="A24" s="25">
        <v>20</v>
      </c>
      <c r="B24" s="26" t="s">
        <v>87</v>
      </c>
      <c r="C24" s="27">
        <v>299</v>
      </c>
      <c r="D24" s="11">
        <v>454</v>
      </c>
      <c r="E24" s="11">
        <f t="shared" si="0"/>
        <v>-155</v>
      </c>
    </row>
    <row r="25" spans="1:5" ht="18" x14ac:dyDescent="0.35">
      <c r="A25" s="25">
        <v>21</v>
      </c>
      <c r="B25" s="26" t="s">
        <v>88</v>
      </c>
      <c r="C25" s="27">
        <v>452</v>
      </c>
      <c r="D25" s="11">
        <v>454</v>
      </c>
      <c r="E25" s="11">
        <f t="shared" si="0"/>
        <v>-2</v>
      </c>
    </row>
    <row r="26" spans="1:5" ht="18" x14ac:dyDescent="0.35">
      <c r="A26" s="25">
        <v>22</v>
      </c>
      <c r="B26" s="26" t="s">
        <v>89</v>
      </c>
      <c r="C26" s="27">
        <v>325</v>
      </c>
      <c r="D26" s="11">
        <v>454</v>
      </c>
      <c r="E26" s="11">
        <f t="shared" si="0"/>
        <v>-129</v>
      </c>
    </row>
    <row r="27" spans="1:5" ht="18" x14ac:dyDescent="0.35">
      <c r="A27" s="25">
        <v>23</v>
      </c>
      <c r="B27" s="26" t="s">
        <v>90</v>
      </c>
      <c r="C27" s="27">
        <v>240</v>
      </c>
      <c r="D27" s="11">
        <v>454</v>
      </c>
      <c r="E27" s="11">
        <f t="shared" si="0"/>
        <v>-214</v>
      </c>
    </row>
    <row r="28" spans="1:5" ht="18" x14ac:dyDescent="0.35">
      <c r="A28" s="25">
        <v>24</v>
      </c>
      <c r="B28" s="26" t="s">
        <v>91</v>
      </c>
      <c r="C28" s="27">
        <v>207</v>
      </c>
      <c r="D28" s="11">
        <v>454</v>
      </c>
      <c r="E28" s="11">
        <f t="shared" si="0"/>
        <v>-247</v>
      </c>
    </row>
    <row r="29" spans="1:5" ht="18" x14ac:dyDescent="0.35">
      <c r="A29" s="25">
        <v>25</v>
      </c>
      <c r="B29" s="26" t="s">
        <v>92</v>
      </c>
      <c r="C29" s="27">
        <v>240</v>
      </c>
      <c r="D29" s="11">
        <v>454</v>
      </c>
      <c r="E29" s="11">
        <f t="shared" si="0"/>
        <v>-214</v>
      </c>
    </row>
    <row r="30" spans="1:5" ht="18" x14ac:dyDescent="0.35">
      <c r="A30" s="25">
        <v>26</v>
      </c>
      <c r="B30" s="26" t="s">
        <v>93</v>
      </c>
      <c r="C30" s="27">
        <v>210</v>
      </c>
      <c r="D30" s="11">
        <v>454</v>
      </c>
      <c r="E30" s="11">
        <f t="shared" si="0"/>
        <v>-244</v>
      </c>
    </row>
    <row r="31" spans="1:5" ht="18" x14ac:dyDescent="0.35">
      <c r="A31" s="25">
        <v>27</v>
      </c>
      <c r="B31" s="26" t="s">
        <v>94</v>
      </c>
      <c r="C31" s="27">
        <v>445</v>
      </c>
      <c r="D31" s="11">
        <v>454</v>
      </c>
      <c r="E31" s="11">
        <f t="shared" si="0"/>
        <v>-9</v>
      </c>
    </row>
    <row r="32" spans="1:5" ht="18" x14ac:dyDescent="0.35">
      <c r="A32" s="25">
        <v>28</v>
      </c>
      <c r="B32" s="26" t="s">
        <v>95</v>
      </c>
      <c r="C32" s="27">
        <v>409</v>
      </c>
      <c r="D32" s="11">
        <v>454</v>
      </c>
      <c r="E32" s="11">
        <f t="shared" si="0"/>
        <v>-45</v>
      </c>
    </row>
    <row r="33" spans="1:5" ht="18" x14ac:dyDescent="0.35">
      <c r="A33" s="25">
        <v>29</v>
      </c>
      <c r="B33" s="28" t="s">
        <v>96</v>
      </c>
      <c r="C33" s="29">
        <v>231</v>
      </c>
      <c r="D33" s="45">
        <v>454</v>
      </c>
      <c r="E33" s="45">
        <f t="shared" si="0"/>
        <v>-223</v>
      </c>
    </row>
    <row r="34" spans="1:5" ht="34.799999999999997" x14ac:dyDescent="0.35">
      <c r="A34" s="18" t="s">
        <v>48</v>
      </c>
      <c r="B34" s="30" t="s">
        <v>138</v>
      </c>
      <c r="C34" s="31"/>
      <c r="D34" s="2"/>
      <c r="E34" s="2"/>
    </row>
    <row r="35" spans="1:5" ht="18" x14ac:dyDescent="0.35">
      <c r="A35" s="25">
        <v>1</v>
      </c>
      <c r="B35" s="32" t="s">
        <v>97</v>
      </c>
      <c r="C35" s="33">
        <v>18.792999999999999</v>
      </c>
      <c r="D35" s="11">
        <v>484</v>
      </c>
      <c r="E35" s="11">
        <f t="shared" si="0"/>
        <v>-465.20699999999999</v>
      </c>
    </row>
    <row r="36" spans="1:5" ht="18" x14ac:dyDescent="0.35">
      <c r="A36" s="25">
        <v>2</v>
      </c>
      <c r="B36" s="26" t="s">
        <v>98</v>
      </c>
      <c r="C36" s="27">
        <v>170</v>
      </c>
      <c r="D36" s="11">
        <v>454</v>
      </c>
      <c r="E36" s="11">
        <f t="shared" si="0"/>
        <v>-284</v>
      </c>
    </row>
    <row r="37" spans="1:5" ht="18" x14ac:dyDescent="0.35">
      <c r="A37" s="25">
        <v>3</v>
      </c>
      <c r="B37" s="26" t="s">
        <v>99</v>
      </c>
      <c r="C37" s="27" t="s">
        <v>100</v>
      </c>
      <c r="D37" s="11">
        <v>454</v>
      </c>
      <c r="E37" s="11" t="e">
        <f t="shared" si="0"/>
        <v>#VALUE!</v>
      </c>
    </row>
    <row r="38" spans="1:5" ht="18" x14ac:dyDescent="0.35">
      <c r="A38" s="25">
        <v>4</v>
      </c>
      <c r="B38" s="26" t="s">
        <v>101</v>
      </c>
      <c r="C38" s="27">
        <v>357</v>
      </c>
      <c r="D38" s="11">
        <v>454</v>
      </c>
      <c r="E38" s="11">
        <f t="shared" si="0"/>
        <v>-97</v>
      </c>
    </row>
    <row r="39" spans="1:5" ht="18" x14ac:dyDescent="0.35">
      <c r="A39" s="25">
        <v>5</v>
      </c>
      <c r="B39" s="26" t="s">
        <v>102</v>
      </c>
      <c r="C39" s="27">
        <v>295</v>
      </c>
      <c r="D39" s="11">
        <v>454</v>
      </c>
      <c r="E39" s="11">
        <f t="shared" si="0"/>
        <v>-159</v>
      </c>
    </row>
    <row r="40" spans="1:5" ht="36" x14ac:dyDescent="0.35">
      <c r="A40" s="25">
        <v>6</v>
      </c>
      <c r="B40" s="26" t="s">
        <v>103</v>
      </c>
      <c r="C40" s="27">
        <v>411</v>
      </c>
      <c r="D40" s="11">
        <v>454</v>
      </c>
      <c r="E40" s="11">
        <f t="shared" si="0"/>
        <v>-43</v>
      </c>
    </row>
    <row r="41" spans="1:5" ht="18" x14ac:dyDescent="0.35">
      <c r="A41" s="25">
        <v>7</v>
      </c>
      <c r="B41" s="26" t="s">
        <v>104</v>
      </c>
      <c r="C41" s="27">
        <v>465.2</v>
      </c>
      <c r="D41" s="11">
        <v>454</v>
      </c>
      <c r="E41" s="11">
        <f t="shared" si="0"/>
        <v>11.199999999999989</v>
      </c>
    </row>
    <row r="42" spans="1:5" ht="18" x14ac:dyDescent="0.35">
      <c r="A42" s="25">
        <v>8</v>
      </c>
      <c r="B42" s="26" t="s">
        <v>105</v>
      </c>
      <c r="C42" s="27">
        <v>218</v>
      </c>
      <c r="D42" s="11">
        <v>454</v>
      </c>
      <c r="E42" s="11">
        <f t="shared" si="0"/>
        <v>-236</v>
      </c>
    </row>
    <row r="43" spans="1:5" ht="18" x14ac:dyDescent="0.35">
      <c r="A43" s="25">
        <v>9</v>
      </c>
      <c r="B43" s="26" t="s">
        <v>106</v>
      </c>
      <c r="C43" s="27">
        <v>184</v>
      </c>
      <c r="D43" s="11">
        <v>454</v>
      </c>
      <c r="E43" s="11">
        <f t="shared" si="0"/>
        <v>-270</v>
      </c>
    </row>
    <row r="44" spans="1:5" ht="18" x14ac:dyDescent="0.35">
      <c r="A44" s="25">
        <v>10</v>
      </c>
      <c r="B44" s="26" t="s">
        <v>107</v>
      </c>
      <c r="C44" s="27">
        <v>241.5</v>
      </c>
      <c r="D44" s="11">
        <v>454</v>
      </c>
      <c r="E44" s="11">
        <f t="shared" si="0"/>
        <v>-212.5</v>
      </c>
    </row>
    <row r="45" spans="1:5" ht="18" x14ac:dyDescent="0.35">
      <c r="A45" s="25">
        <v>11</v>
      </c>
      <c r="B45" s="26" t="s">
        <v>108</v>
      </c>
      <c r="C45" s="27">
        <v>450</v>
      </c>
      <c r="D45" s="11">
        <v>454</v>
      </c>
      <c r="E45" s="11">
        <f t="shared" si="0"/>
        <v>-4</v>
      </c>
    </row>
    <row r="46" spans="1:5" ht="18" x14ac:dyDescent="0.35">
      <c r="A46" s="25">
        <v>12</v>
      </c>
      <c r="B46" s="26" t="s">
        <v>109</v>
      </c>
      <c r="C46" s="27">
        <v>281</v>
      </c>
      <c r="D46" s="11">
        <v>454</v>
      </c>
      <c r="E46" s="11">
        <f t="shared" si="0"/>
        <v>-173</v>
      </c>
    </row>
    <row r="47" spans="1:5" ht="18" x14ac:dyDescent="0.35">
      <c r="A47" s="25">
        <v>13</v>
      </c>
      <c r="B47" s="26" t="s">
        <v>110</v>
      </c>
      <c r="C47" s="27">
        <v>301.8</v>
      </c>
      <c r="D47" s="11">
        <v>454</v>
      </c>
      <c r="E47" s="11">
        <f t="shared" si="0"/>
        <v>-152.19999999999999</v>
      </c>
    </row>
    <row r="48" spans="1:5" ht="18" x14ac:dyDescent="0.35">
      <c r="A48" s="25">
        <v>14</v>
      </c>
      <c r="B48" s="28" t="s">
        <v>110</v>
      </c>
      <c r="C48" s="29">
        <v>124.46</v>
      </c>
      <c r="D48" s="11">
        <v>454</v>
      </c>
      <c r="E48" s="45">
        <f t="shared" si="0"/>
        <v>-329.54</v>
      </c>
    </row>
    <row r="49" spans="1:5" ht="34.799999999999997" x14ac:dyDescent="0.35">
      <c r="A49" s="18" t="s">
        <v>59</v>
      </c>
      <c r="B49" s="30" t="s">
        <v>139</v>
      </c>
      <c r="C49" s="30"/>
      <c r="D49" s="11"/>
      <c r="E49" s="2"/>
    </row>
    <row r="50" spans="1:5" ht="36" x14ac:dyDescent="0.35">
      <c r="A50" s="25">
        <v>1</v>
      </c>
      <c r="B50" s="32" t="s">
        <v>111</v>
      </c>
      <c r="C50" s="136"/>
      <c r="D50" s="11">
        <v>484</v>
      </c>
      <c r="E50" s="11"/>
    </row>
    <row r="51" spans="1:5" ht="18" x14ac:dyDescent="0.35">
      <c r="A51" s="25">
        <v>2</v>
      </c>
      <c r="B51" s="26" t="s">
        <v>112</v>
      </c>
      <c r="C51" s="27">
        <v>178</v>
      </c>
      <c r="D51" s="11">
        <v>454</v>
      </c>
      <c r="E51" s="11">
        <f t="shared" si="0"/>
        <v>-276</v>
      </c>
    </row>
    <row r="52" spans="1:5" ht="18" x14ac:dyDescent="0.35">
      <c r="A52" s="25">
        <v>3</v>
      </c>
      <c r="B52" s="26" t="s">
        <v>113</v>
      </c>
      <c r="C52" s="27">
        <v>234</v>
      </c>
      <c r="D52" s="11">
        <v>454</v>
      </c>
      <c r="E52" s="11">
        <f t="shared" si="0"/>
        <v>-220</v>
      </c>
    </row>
    <row r="53" spans="1:5" ht="18" x14ac:dyDescent="0.35">
      <c r="A53" s="25">
        <v>4</v>
      </c>
      <c r="B53" s="26" t="s">
        <v>114</v>
      </c>
      <c r="C53" s="27">
        <v>221.07</v>
      </c>
      <c r="D53" s="11">
        <v>454</v>
      </c>
      <c r="E53" s="11">
        <f t="shared" si="0"/>
        <v>-232.93</v>
      </c>
    </row>
    <row r="54" spans="1:5" ht="18" x14ac:dyDescent="0.35">
      <c r="A54" s="25">
        <v>5</v>
      </c>
      <c r="B54" s="26" t="s">
        <v>115</v>
      </c>
      <c r="C54" s="27">
        <v>216</v>
      </c>
      <c r="D54" s="11">
        <v>454</v>
      </c>
      <c r="E54" s="11">
        <f t="shared" si="0"/>
        <v>-238</v>
      </c>
    </row>
    <row r="55" spans="1:5" ht="36" x14ac:dyDescent="0.35">
      <c r="A55" s="25">
        <v>6</v>
      </c>
      <c r="B55" s="26" t="s">
        <v>116</v>
      </c>
      <c r="C55" s="27">
        <v>232</v>
      </c>
      <c r="D55" s="11">
        <v>454</v>
      </c>
      <c r="E55" s="11">
        <f t="shared" si="0"/>
        <v>-222</v>
      </c>
    </row>
    <row r="56" spans="1:5" ht="18" x14ac:dyDescent="0.35">
      <c r="A56" s="25">
        <v>7</v>
      </c>
      <c r="B56" s="26" t="s">
        <v>117</v>
      </c>
      <c r="C56" s="27">
        <v>147.49</v>
      </c>
      <c r="D56" s="11">
        <v>454</v>
      </c>
      <c r="E56" s="11">
        <f t="shared" si="0"/>
        <v>-306.51</v>
      </c>
    </row>
    <row r="57" spans="1:5" ht="18" x14ac:dyDescent="0.35">
      <c r="A57" s="25">
        <v>8</v>
      </c>
      <c r="B57" s="26" t="s">
        <v>118</v>
      </c>
      <c r="C57" s="24"/>
      <c r="D57" s="11">
        <v>454</v>
      </c>
      <c r="E57" s="11">
        <f t="shared" si="0"/>
        <v>-454</v>
      </c>
    </row>
    <row r="58" spans="1:5" ht="18" x14ac:dyDescent="0.35">
      <c r="A58" s="25">
        <v>9</v>
      </c>
      <c r="B58" s="26" t="s">
        <v>119</v>
      </c>
      <c r="C58" s="27">
        <v>250</v>
      </c>
      <c r="D58" s="11">
        <v>454</v>
      </c>
      <c r="E58" s="11">
        <f t="shared" si="0"/>
        <v>-204</v>
      </c>
    </row>
    <row r="59" spans="1:5" ht="18" x14ac:dyDescent="0.35">
      <c r="A59" s="25">
        <v>10</v>
      </c>
      <c r="B59" s="34" t="s">
        <v>120</v>
      </c>
      <c r="C59" s="27">
        <v>210</v>
      </c>
      <c r="D59" s="11">
        <v>454</v>
      </c>
      <c r="E59" s="11">
        <f t="shared" si="0"/>
        <v>-244</v>
      </c>
    </row>
    <row r="60" spans="1:5" ht="18" x14ac:dyDescent="0.35">
      <c r="A60" s="25">
        <v>11</v>
      </c>
      <c r="B60" s="26" t="s">
        <v>121</v>
      </c>
      <c r="C60" s="27">
        <v>162</v>
      </c>
      <c r="D60" s="11">
        <v>454</v>
      </c>
      <c r="E60" s="11">
        <f t="shared" si="0"/>
        <v>-292</v>
      </c>
    </row>
    <row r="61" spans="1:5" ht="18" x14ac:dyDescent="0.35">
      <c r="A61" s="25">
        <v>12</v>
      </c>
      <c r="B61" s="26" t="s">
        <v>122</v>
      </c>
      <c r="C61" s="27">
        <v>265</v>
      </c>
      <c r="D61" s="11">
        <v>484</v>
      </c>
      <c r="E61" s="11">
        <f t="shared" si="0"/>
        <v>-219</v>
      </c>
    </row>
    <row r="62" spans="1:5" ht="18" x14ac:dyDescent="0.35">
      <c r="A62" s="25">
        <v>13</v>
      </c>
      <c r="B62" s="26" t="s">
        <v>123</v>
      </c>
      <c r="C62" s="35">
        <v>156.76499999999999</v>
      </c>
      <c r="D62" s="11">
        <v>454</v>
      </c>
      <c r="E62" s="11">
        <f t="shared" si="0"/>
        <v>-297.23500000000001</v>
      </c>
    </row>
    <row r="63" spans="1:5" ht="18" x14ac:dyDescent="0.35">
      <c r="A63" s="25">
        <v>14</v>
      </c>
      <c r="B63" s="26" t="s">
        <v>124</v>
      </c>
      <c r="C63" s="27">
        <v>245</v>
      </c>
      <c r="D63" s="11">
        <v>454</v>
      </c>
      <c r="E63" s="11">
        <f t="shared" si="0"/>
        <v>-209</v>
      </c>
    </row>
    <row r="64" spans="1:5" ht="18" x14ac:dyDescent="0.35">
      <c r="A64" s="25">
        <v>15</v>
      </c>
      <c r="B64" s="26" t="s">
        <v>125</v>
      </c>
      <c r="C64" s="27">
        <v>258.8</v>
      </c>
      <c r="D64" s="11">
        <v>454</v>
      </c>
      <c r="E64" s="11">
        <f t="shared" si="0"/>
        <v>-195.2</v>
      </c>
    </row>
    <row r="65" spans="1:5" ht="18" x14ac:dyDescent="0.35">
      <c r="A65" s="25">
        <v>16</v>
      </c>
      <c r="B65" s="26" t="s">
        <v>126</v>
      </c>
      <c r="C65" s="27">
        <v>200.29</v>
      </c>
      <c r="D65" s="11">
        <v>454</v>
      </c>
      <c r="E65" s="11">
        <f t="shared" si="0"/>
        <v>-253.71</v>
      </c>
    </row>
    <row r="66" spans="1:5" ht="18" x14ac:dyDescent="0.35">
      <c r="A66" s="25">
        <v>17</v>
      </c>
      <c r="B66" s="26" t="s">
        <v>127</v>
      </c>
      <c r="C66" s="27">
        <v>388.96</v>
      </c>
      <c r="D66" s="11">
        <v>454</v>
      </c>
      <c r="E66" s="11">
        <f t="shared" si="0"/>
        <v>-65.04000000000002</v>
      </c>
    </row>
    <row r="67" spans="1:5" ht="18" x14ac:dyDescent="0.35">
      <c r="A67" s="25">
        <v>19</v>
      </c>
      <c r="B67" s="26" t="s">
        <v>128</v>
      </c>
      <c r="C67" s="27">
        <v>232</v>
      </c>
      <c r="D67" s="11">
        <v>454</v>
      </c>
      <c r="E67" s="11">
        <f t="shared" si="0"/>
        <v>-222</v>
      </c>
    </row>
    <row r="68" spans="1:5" ht="18" x14ac:dyDescent="0.35">
      <c r="A68" s="25">
        <v>20</v>
      </c>
      <c r="B68" s="26" t="s">
        <v>129</v>
      </c>
      <c r="C68" s="27">
        <v>151</v>
      </c>
      <c r="D68" s="11">
        <v>454</v>
      </c>
      <c r="E68" s="11">
        <f t="shared" si="0"/>
        <v>-303</v>
      </c>
    </row>
    <row r="69" spans="1:5" ht="18" x14ac:dyDescent="0.35">
      <c r="A69" s="25">
        <v>21</v>
      </c>
      <c r="B69" s="26" t="s">
        <v>130</v>
      </c>
      <c r="C69" s="27">
        <v>159</v>
      </c>
      <c r="D69" s="11">
        <v>454</v>
      </c>
      <c r="E69" s="11">
        <f>C69-D69</f>
        <v>-295</v>
      </c>
    </row>
    <row r="70" spans="1:5" ht="18" x14ac:dyDescent="0.35">
      <c r="A70" s="25">
        <v>22</v>
      </c>
      <c r="B70" s="36" t="s">
        <v>131</v>
      </c>
      <c r="C70" s="29">
        <v>117</v>
      </c>
      <c r="D70" s="45">
        <v>454</v>
      </c>
      <c r="E70" s="45">
        <f>C70-D70</f>
        <v>-337</v>
      </c>
    </row>
    <row r="71" spans="1:5" ht="17.399999999999999" x14ac:dyDescent="0.3">
      <c r="A71" s="156" t="s">
        <v>136</v>
      </c>
      <c r="B71" s="156"/>
      <c r="C71" s="17">
        <f>SUM(C5:C70)</f>
        <v>17227.227999999999</v>
      </c>
      <c r="D71" s="17">
        <f>SUM(D5:D70)</f>
        <v>29206</v>
      </c>
      <c r="E71" s="17">
        <f>C71-D71</f>
        <v>-11978.772000000001</v>
      </c>
    </row>
  </sheetData>
  <mergeCells count="2">
    <mergeCell ref="A71:B71"/>
    <mergeCell ref="A1:E1"/>
  </mergeCells>
  <pageMargins left="0" right="0.39370078740157483" top="0.74803149606299213" bottom="0.74803149606299213" header="0.31496062992125984" footer="0.31496062992125984"/>
  <pageSetup scale="1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I18" sqref="I18"/>
    </sheetView>
  </sheetViews>
  <sheetFormatPr defaultRowHeight="14.4" x14ac:dyDescent="0.3"/>
  <cols>
    <col min="2" max="2" width="15" customWidth="1"/>
    <col min="3" max="3" width="11.77734375" customWidth="1"/>
    <col min="4" max="4" width="12.6640625" bestFit="1" customWidth="1"/>
    <col min="5" max="5" width="15.88671875" bestFit="1" customWidth="1"/>
  </cols>
  <sheetData>
    <row r="1" spans="1:5" x14ac:dyDescent="0.3">
      <c r="A1" s="187" t="s">
        <v>181</v>
      </c>
      <c r="B1" s="187"/>
      <c r="C1" s="187"/>
      <c r="D1" s="187"/>
      <c r="E1" s="187"/>
    </row>
    <row r="2" spans="1:5" ht="32.25" customHeight="1" x14ac:dyDescent="0.3">
      <c r="A2" s="188"/>
      <c r="B2" s="188"/>
      <c r="C2" s="188"/>
      <c r="D2" s="188"/>
      <c r="E2" s="188"/>
    </row>
    <row r="3" spans="1:5" ht="52.2" x14ac:dyDescent="0.3">
      <c r="A3" s="123" t="s">
        <v>5</v>
      </c>
      <c r="B3" s="123" t="s">
        <v>132</v>
      </c>
      <c r="C3" s="124" t="s">
        <v>133</v>
      </c>
      <c r="D3" s="123" t="s">
        <v>134</v>
      </c>
      <c r="E3" s="123" t="s">
        <v>135</v>
      </c>
    </row>
    <row r="4" spans="1:5" ht="18" x14ac:dyDescent="0.35">
      <c r="A4" s="25">
        <v>1</v>
      </c>
      <c r="B4" s="20" t="s">
        <v>182</v>
      </c>
      <c r="C4" s="137">
        <v>303.3</v>
      </c>
      <c r="D4" s="11">
        <v>531.5</v>
      </c>
      <c r="E4" s="11">
        <f>C4-D4</f>
        <v>-228.2</v>
      </c>
    </row>
    <row r="5" spans="1:5" ht="18" x14ac:dyDescent="0.35">
      <c r="A5" s="25">
        <v>2</v>
      </c>
      <c r="B5" s="22" t="s">
        <v>183</v>
      </c>
      <c r="C5" s="23">
        <v>364.5</v>
      </c>
      <c r="D5" s="11">
        <v>531.5</v>
      </c>
      <c r="E5" s="11">
        <f t="shared" ref="E5:E34" si="0">C5-D5</f>
        <v>-167</v>
      </c>
    </row>
    <row r="6" spans="1:5" ht="18" x14ac:dyDescent="0.35">
      <c r="A6" s="25">
        <v>3</v>
      </c>
      <c r="B6" s="22" t="s">
        <v>203</v>
      </c>
      <c r="C6" s="23">
        <v>400</v>
      </c>
      <c r="D6" s="11">
        <v>531.5</v>
      </c>
      <c r="E6" s="11"/>
    </row>
    <row r="7" spans="1:5" ht="18" x14ac:dyDescent="0.35">
      <c r="A7" s="25">
        <v>4</v>
      </c>
      <c r="B7" s="22" t="s">
        <v>184</v>
      </c>
      <c r="C7" s="23">
        <v>540</v>
      </c>
      <c r="D7" s="11">
        <v>531.5</v>
      </c>
      <c r="E7" s="11">
        <f t="shared" si="0"/>
        <v>8.5</v>
      </c>
    </row>
    <row r="8" spans="1:5" ht="18" x14ac:dyDescent="0.35">
      <c r="A8" s="25">
        <v>5</v>
      </c>
      <c r="B8" s="22" t="s">
        <v>185</v>
      </c>
      <c r="C8" s="23">
        <v>186</v>
      </c>
      <c r="D8" s="11">
        <v>531.5</v>
      </c>
      <c r="E8" s="11">
        <f t="shared" si="0"/>
        <v>-345.5</v>
      </c>
    </row>
    <row r="9" spans="1:5" ht="36" x14ac:dyDescent="0.35">
      <c r="A9" s="25">
        <v>6</v>
      </c>
      <c r="B9" s="22" t="s">
        <v>204</v>
      </c>
      <c r="C9" s="23">
        <v>370.7</v>
      </c>
      <c r="D9" s="11">
        <v>531.5</v>
      </c>
      <c r="E9" s="11">
        <f t="shared" si="0"/>
        <v>-160.80000000000001</v>
      </c>
    </row>
    <row r="10" spans="1:5" ht="18" x14ac:dyDescent="0.35">
      <c r="A10" s="25">
        <v>7</v>
      </c>
      <c r="B10" s="22" t="s">
        <v>186</v>
      </c>
      <c r="C10" s="23">
        <v>164</v>
      </c>
      <c r="D10" s="11">
        <v>479</v>
      </c>
      <c r="E10" s="11">
        <f t="shared" si="0"/>
        <v>-315</v>
      </c>
    </row>
    <row r="11" spans="1:5" ht="18" x14ac:dyDescent="0.35">
      <c r="A11" s="25">
        <v>8</v>
      </c>
      <c r="B11" s="22" t="s">
        <v>205</v>
      </c>
      <c r="C11" s="23">
        <v>247</v>
      </c>
      <c r="D11" s="11">
        <v>531.5</v>
      </c>
      <c r="E11" s="11">
        <f t="shared" si="0"/>
        <v>-284.5</v>
      </c>
    </row>
    <row r="12" spans="1:5" ht="36" x14ac:dyDescent="0.35">
      <c r="A12" s="25">
        <v>9</v>
      </c>
      <c r="B12" s="22" t="s">
        <v>187</v>
      </c>
      <c r="C12" s="23">
        <v>433</v>
      </c>
      <c r="D12" s="11">
        <v>531.5</v>
      </c>
      <c r="E12" s="11">
        <f t="shared" si="0"/>
        <v>-98.5</v>
      </c>
    </row>
    <row r="13" spans="1:5" ht="18" x14ac:dyDescent="0.35">
      <c r="A13" s="25">
        <v>10</v>
      </c>
      <c r="B13" s="22" t="s">
        <v>188</v>
      </c>
      <c r="C13" s="23">
        <v>206.46</v>
      </c>
      <c r="D13" s="11">
        <v>531.5</v>
      </c>
      <c r="E13" s="11">
        <f t="shared" si="0"/>
        <v>-325.03999999999996</v>
      </c>
    </row>
    <row r="14" spans="1:5" ht="18" x14ac:dyDescent="0.35">
      <c r="A14" s="25">
        <v>11</v>
      </c>
      <c r="B14" s="22" t="s">
        <v>189</v>
      </c>
      <c r="C14" s="23">
        <v>450</v>
      </c>
      <c r="D14" s="11">
        <v>531.5</v>
      </c>
      <c r="E14" s="11">
        <f t="shared" si="0"/>
        <v>-81.5</v>
      </c>
    </row>
    <row r="15" spans="1:5" ht="18" x14ac:dyDescent="0.35">
      <c r="A15" s="25">
        <v>12</v>
      </c>
      <c r="B15" s="22" t="s">
        <v>190</v>
      </c>
      <c r="C15" s="23">
        <v>239.3</v>
      </c>
      <c r="D15" s="11">
        <v>531.5</v>
      </c>
      <c r="E15" s="11">
        <f t="shared" si="0"/>
        <v>-292.2</v>
      </c>
    </row>
    <row r="16" spans="1:5" ht="18" x14ac:dyDescent="0.35">
      <c r="A16" s="25">
        <v>13</v>
      </c>
      <c r="B16" s="22" t="s">
        <v>191</v>
      </c>
      <c r="C16" s="23">
        <v>175</v>
      </c>
      <c r="D16" s="11">
        <v>531.5</v>
      </c>
      <c r="E16" s="11">
        <f t="shared" si="0"/>
        <v>-356.5</v>
      </c>
    </row>
    <row r="17" spans="1:5" ht="18" x14ac:dyDescent="0.35">
      <c r="A17" s="25">
        <v>14</v>
      </c>
      <c r="B17" s="22" t="s">
        <v>192</v>
      </c>
      <c r="C17" s="23">
        <v>264</v>
      </c>
      <c r="D17" s="11">
        <v>531.5</v>
      </c>
      <c r="E17" s="11">
        <f t="shared" si="0"/>
        <v>-267.5</v>
      </c>
    </row>
    <row r="18" spans="1:5" ht="18" x14ac:dyDescent="0.35">
      <c r="A18" s="25">
        <v>15</v>
      </c>
      <c r="B18" s="22" t="s">
        <v>193</v>
      </c>
      <c r="C18" s="23">
        <v>373.66</v>
      </c>
      <c r="D18" s="11">
        <v>531.5</v>
      </c>
      <c r="E18" s="11">
        <f t="shared" si="0"/>
        <v>-157.83999999999997</v>
      </c>
    </row>
    <row r="19" spans="1:5" ht="18" x14ac:dyDescent="0.35">
      <c r="A19" s="25">
        <v>16</v>
      </c>
      <c r="B19" s="26" t="s">
        <v>194</v>
      </c>
      <c r="C19" s="27">
        <v>250</v>
      </c>
      <c r="D19" s="11">
        <v>479</v>
      </c>
      <c r="E19" s="11">
        <f t="shared" si="0"/>
        <v>-229</v>
      </c>
    </row>
    <row r="20" spans="1:5" ht="18" x14ac:dyDescent="0.35">
      <c r="A20" s="25">
        <v>17</v>
      </c>
      <c r="B20" s="26" t="s">
        <v>195</v>
      </c>
      <c r="C20" s="27">
        <v>165</v>
      </c>
      <c r="D20" s="11">
        <v>479</v>
      </c>
      <c r="E20" s="11">
        <f t="shared" si="0"/>
        <v>-314</v>
      </c>
    </row>
    <row r="21" spans="1:5" ht="18" x14ac:dyDescent="0.35">
      <c r="A21" s="25">
        <v>18</v>
      </c>
      <c r="B21" s="26" t="s">
        <v>196</v>
      </c>
      <c r="C21" s="27">
        <v>325</v>
      </c>
      <c r="D21" s="11">
        <v>531.5</v>
      </c>
      <c r="E21" s="11">
        <f t="shared" si="0"/>
        <v>-206.5</v>
      </c>
    </row>
    <row r="22" spans="1:5" ht="18" x14ac:dyDescent="0.35">
      <c r="A22" s="25">
        <v>19</v>
      </c>
      <c r="B22" s="26" t="s">
        <v>197</v>
      </c>
      <c r="C22" s="27">
        <v>437</v>
      </c>
      <c r="D22" s="11">
        <v>479</v>
      </c>
      <c r="E22" s="11">
        <f t="shared" si="0"/>
        <v>-42</v>
      </c>
    </row>
    <row r="23" spans="1:5" ht="36" x14ac:dyDescent="0.35">
      <c r="A23" s="25">
        <v>20</v>
      </c>
      <c r="B23" s="26" t="s">
        <v>206</v>
      </c>
      <c r="C23" s="27">
        <v>259</v>
      </c>
      <c r="D23" s="11">
        <v>531.5</v>
      </c>
      <c r="E23" s="11">
        <f t="shared" si="0"/>
        <v>-272.5</v>
      </c>
    </row>
    <row r="24" spans="1:5" ht="18" x14ac:dyDescent="0.35">
      <c r="A24" s="25">
        <v>21</v>
      </c>
      <c r="B24" s="26" t="s">
        <v>207</v>
      </c>
      <c r="C24" s="27">
        <v>216</v>
      </c>
      <c r="D24" s="11">
        <v>531.5</v>
      </c>
      <c r="E24" s="11">
        <f t="shared" si="0"/>
        <v>-315.5</v>
      </c>
    </row>
    <row r="25" spans="1:5" ht="18" x14ac:dyDescent="0.35">
      <c r="A25" s="25">
        <v>22</v>
      </c>
      <c r="B25" s="26" t="s">
        <v>198</v>
      </c>
      <c r="C25" s="27">
        <v>300</v>
      </c>
      <c r="D25" s="11">
        <v>479</v>
      </c>
      <c r="E25" s="11">
        <f t="shared" si="0"/>
        <v>-179</v>
      </c>
    </row>
    <row r="26" spans="1:5" ht="36" x14ac:dyDescent="0.35">
      <c r="A26" s="25">
        <v>23</v>
      </c>
      <c r="B26" s="26" t="s">
        <v>208</v>
      </c>
      <c r="C26" s="27">
        <v>400</v>
      </c>
      <c r="D26" s="11">
        <v>479</v>
      </c>
      <c r="E26" s="11">
        <f t="shared" si="0"/>
        <v>-79</v>
      </c>
    </row>
    <row r="27" spans="1:5" ht="18" x14ac:dyDescent="0.35">
      <c r="A27" s="25">
        <v>24</v>
      </c>
      <c r="B27" s="26" t="s">
        <v>199</v>
      </c>
      <c r="C27" s="27">
        <v>239</v>
      </c>
      <c r="D27" s="11">
        <v>531.5</v>
      </c>
      <c r="E27" s="11">
        <f t="shared" si="0"/>
        <v>-292.5</v>
      </c>
    </row>
    <row r="28" spans="1:5" ht="18" x14ac:dyDescent="0.35">
      <c r="A28" s="25">
        <v>25</v>
      </c>
      <c r="B28" s="26" t="s">
        <v>200</v>
      </c>
      <c r="C28" s="27">
        <v>500</v>
      </c>
      <c r="D28" s="11">
        <v>531.5</v>
      </c>
      <c r="E28" s="11">
        <f t="shared" si="0"/>
        <v>-31.5</v>
      </c>
    </row>
    <row r="29" spans="1:5" ht="36" x14ac:dyDescent="0.35">
      <c r="A29" s="25">
        <v>26</v>
      </c>
      <c r="B29" s="26" t="s">
        <v>209</v>
      </c>
      <c r="C29" s="27">
        <v>255</v>
      </c>
      <c r="D29" s="11">
        <v>479</v>
      </c>
      <c r="E29" s="11">
        <f t="shared" si="0"/>
        <v>-224</v>
      </c>
    </row>
    <row r="30" spans="1:5" ht="18" x14ac:dyDescent="0.35">
      <c r="A30" s="25">
        <v>27</v>
      </c>
      <c r="B30" s="26" t="s">
        <v>201</v>
      </c>
      <c r="C30" s="27">
        <v>160</v>
      </c>
      <c r="D30" s="11">
        <v>479</v>
      </c>
      <c r="E30" s="11">
        <f t="shared" si="0"/>
        <v>-319</v>
      </c>
    </row>
    <row r="31" spans="1:5" ht="18" x14ac:dyDescent="0.35">
      <c r="A31" s="25">
        <v>28</v>
      </c>
      <c r="B31" s="26" t="s">
        <v>202</v>
      </c>
      <c r="C31" s="27">
        <v>255</v>
      </c>
      <c r="D31" s="11">
        <v>531.5</v>
      </c>
      <c r="E31" s="11">
        <f t="shared" si="0"/>
        <v>-276.5</v>
      </c>
    </row>
    <row r="32" spans="1:5" ht="36" x14ac:dyDescent="0.35">
      <c r="A32" s="25">
        <v>29</v>
      </c>
      <c r="B32" s="26" t="s">
        <v>210</v>
      </c>
      <c r="C32" s="27">
        <v>233</v>
      </c>
      <c r="D32" s="11">
        <v>479</v>
      </c>
      <c r="E32" s="11">
        <f t="shared" si="0"/>
        <v>-246</v>
      </c>
    </row>
    <row r="33" spans="1:5" ht="36" x14ac:dyDescent="0.35">
      <c r="A33" s="25">
        <v>30</v>
      </c>
      <c r="B33" s="26" t="s">
        <v>211</v>
      </c>
      <c r="C33" s="27">
        <v>225</v>
      </c>
      <c r="D33" s="11">
        <v>479</v>
      </c>
      <c r="E33" s="11">
        <f t="shared" si="0"/>
        <v>-254</v>
      </c>
    </row>
    <row r="34" spans="1:5" ht="18" x14ac:dyDescent="0.35">
      <c r="A34" s="156" t="s">
        <v>136</v>
      </c>
      <c r="B34" s="156"/>
      <c r="C34" s="17">
        <f>SUM(C4:C33)</f>
        <v>8935.92</v>
      </c>
      <c r="D34" s="17">
        <f>SUM(D4:D33)</f>
        <v>15420</v>
      </c>
      <c r="E34" s="73">
        <f t="shared" si="0"/>
        <v>-6484.08</v>
      </c>
    </row>
  </sheetData>
  <mergeCells count="2">
    <mergeCell ref="A34:B34"/>
    <mergeCell ref="A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6" sqref="E6"/>
    </sheetView>
  </sheetViews>
  <sheetFormatPr defaultRowHeight="14.4" x14ac:dyDescent="0.3"/>
  <cols>
    <col min="2" max="2" width="22.44140625" customWidth="1"/>
    <col min="3" max="3" width="29.109375" customWidth="1"/>
    <col min="4" max="4" width="28.21875" customWidth="1"/>
    <col min="5" max="5" width="16.88671875" bestFit="1" customWidth="1"/>
  </cols>
  <sheetData>
    <row r="1" spans="1:6" s="145" customFormat="1" ht="69.599999999999994" x14ac:dyDescent="0.3">
      <c r="A1" s="144" t="s">
        <v>5</v>
      </c>
      <c r="B1" s="144" t="s">
        <v>177</v>
      </c>
      <c r="C1" s="128" t="s">
        <v>175</v>
      </c>
      <c r="D1" s="128" t="s">
        <v>176</v>
      </c>
      <c r="E1" s="144" t="s">
        <v>179</v>
      </c>
    </row>
    <row r="2" spans="1:6" ht="18" x14ac:dyDescent="0.35">
      <c r="A2" s="133">
        <v>1</v>
      </c>
      <c r="B2" s="127" t="s">
        <v>23</v>
      </c>
      <c r="C2" s="73">
        <v>42527</v>
      </c>
      <c r="D2" s="73">
        <v>34015</v>
      </c>
      <c r="E2" s="129">
        <f>C2-D2</f>
        <v>8512</v>
      </c>
    </row>
    <row r="3" spans="1:6" ht="54" x14ac:dyDescent="0.35">
      <c r="A3" s="134">
        <v>2</v>
      </c>
      <c r="B3" s="126" t="s">
        <v>20</v>
      </c>
      <c r="C3" s="71">
        <v>18793</v>
      </c>
      <c r="D3" s="71">
        <v>6056</v>
      </c>
      <c r="E3" s="129">
        <f t="shared" ref="E3:E7" si="0">C3-D3</f>
        <v>12737</v>
      </c>
    </row>
    <row r="4" spans="1:6" ht="36" x14ac:dyDescent="0.35">
      <c r="A4" s="134">
        <v>3</v>
      </c>
      <c r="B4" s="126" t="s">
        <v>178</v>
      </c>
      <c r="C4" s="71">
        <v>11154</v>
      </c>
      <c r="D4" s="71">
        <v>10747</v>
      </c>
      <c r="E4" s="129">
        <f t="shared" si="0"/>
        <v>407</v>
      </c>
    </row>
    <row r="5" spans="1:6" ht="36" x14ac:dyDescent="0.35">
      <c r="A5" s="135">
        <v>4</v>
      </c>
      <c r="B5" s="130" t="s">
        <v>19</v>
      </c>
      <c r="C5" s="131">
        <v>3666</v>
      </c>
      <c r="D5" s="131">
        <v>3737</v>
      </c>
      <c r="E5" s="129">
        <f t="shared" si="0"/>
        <v>-71</v>
      </c>
    </row>
    <row r="6" spans="1:6" ht="36" x14ac:dyDescent="0.35">
      <c r="A6" s="134">
        <v>5</v>
      </c>
      <c r="B6" s="141" t="s">
        <v>212</v>
      </c>
      <c r="C6" s="142">
        <v>17227</v>
      </c>
      <c r="D6" s="142">
        <v>29206</v>
      </c>
      <c r="E6" s="143">
        <f t="shared" si="0"/>
        <v>-11979</v>
      </c>
    </row>
    <row r="7" spans="1:6" ht="18" x14ac:dyDescent="0.35">
      <c r="A7" s="135">
        <v>6</v>
      </c>
      <c r="B7" s="141" t="s">
        <v>213</v>
      </c>
      <c r="C7" s="142">
        <v>8936</v>
      </c>
      <c r="D7" s="142">
        <v>15420</v>
      </c>
      <c r="E7" s="143">
        <f t="shared" si="0"/>
        <v>-6484</v>
      </c>
    </row>
    <row r="8" spans="1:6" ht="17.399999999999999" x14ac:dyDescent="0.3">
      <c r="A8" s="156" t="s">
        <v>58</v>
      </c>
      <c r="B8" s="156"/>
      <c r="C8" s="132">
        <f>SUM(C2:C7)</f>
        <v>102303</v>
      </c>
      <c r="D8" s="132">
        <f>SUM(D2:D7)</f>
        <v>99181</v>
      </c>
      <c r="E8" s="132">
        <f>SUM(E2:E7)</f>
        <v>3122</v>
      </c>
    </row>
    <row r="12" spans="1:6" x14ac:dyDescent="0.3">
      <c r="E12" s="125"/>
    </row>
    <row r="15" spans="1:6" x14ac:dyDescent="0.3">
      <c r="F15" s="125"/>
    </row>
  </sheetData>
  <mergeCells count="1">
    <mergeCell ref="A8:B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Tông hợp</vt:lpstr>
      <vt:lpstr>Nhà làm việc</vt:lpstr>
      <vt:lpstr>Công trình sự nghiệp</vt:lpstr>
      <vt:lpstr>CQTT trong nước</vt:lpstr>
      <vt:lpstr>CQTT nước ngoài</vt:lpstr>
      <vt:lpstr>So sánh</vt:lpstr>
      <vt:lpstr>'Nhà làm việc'!Print_Area</vt:lpstr>
      <vt:lpstr>'Tông hợp'!Print_Area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TTKT</cp:lastModifiedBy>
  <cp:lastPrinted>2024-06-24T03:39:36Z</cp:lastPrinted>
  <dcterms:created xsi:type="dcterms:W3CDTF">2024-02-28T02:00:06Z</dcterms:created>
  <dcterms:modified xsi:type="dcterms:W3CDTF">2024-06-25T03:36:37Z</dcterms:modified>
</cp:coreProperties>
</file>